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220" documentId="120_S{2AC9BD13-BADA-5192-A53E-5A8FF88502F6}" xr6:coauthVersionLast="47" xr6:coauthVersionMax="47" xr10:uidLastSave="{28DE1EBF-03DA-43C7-BC2F-50131928ECF2}"/>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5" i="5"/>
  <c r="J19" i="4"/>
  <c r="J14" i="4"/>
  <c r="B3" i="4"/>
  <c r="G3" i="4"/>
  <c r="I3" i="4"/>
  <c r="J3" i="4"/>
  <c r="L3"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L14" i="4"/>
  <c r="B15" i="4"/>
  <c r="G15" i="4"/>
  <c r="I15" i="4"/>
  <c r="J15" i="4"/>
  <c r="L15" i="4"/>
  <c r="B16" i="4"/>
  <c r="G16" i="4"/>
  <c r="I16" i="4"/>
  <c r="J16" i="4"/>
  <c r="L16" i="4"/>
  <c r="B17" i="4"/>
  <c r="G17" i="4"/>
  <c r="I17" i="4"/>
  <c r="J17" i="4"/>
  <c r="L17" i="4"/>
  <c r="B18" i="4"/>
  <c r="G18" i="4"/>
  <c r="I18" i="4"/>
  <c r="J18" i="4"/>
  <c r="L18" i="4"/>
  <c r="B19" i="4"/>
  <c r="G19" i="4"/>
  <c r="I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<sst xmlns="http://schemas.openxmlformats.org/spreadsheetml/2006/main" count="180308" uniqueCount="39138">
  <si>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</si>
  <si>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</si>
  <si>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</si>
  <si>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</si>
  <si>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</si>
  <si>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</si>
  <si>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</si>
  <si>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</si>
  <si>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</si>
  <si>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</si>
  <si>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</si>
  <si>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</si>
  <si>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</si>
  <si>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</si>
  <si>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</si>
  <si>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</si>
  <si>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</si>
  <si>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</si>
  <si>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</si>
  <si>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</si>
  <si>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</si>
  <si>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</si>
  <si>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</si>
  <si>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</si>
  <si>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</si>
  <si>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</si>
  <si>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</si>
  <si>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</si>
  <si>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</si>
  <si>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</si>
  <si>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</si>
  <si>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</si>
  <si>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</si>
  <si>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</si>
  <si>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</si>
  <si>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</si>
  <si>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</si>
  <si>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</si>
  <si>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</si>
  <si>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</si>
  <si>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</si>
  <si>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</si>
  <si>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</si>
  <si>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</si>
  <si>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</si>
  <si>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</si>
  <si>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</si>
  <si>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</si>
  <si>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</si>
  <si>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</si>
  <si>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</si>
  <si>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</si>
  <si>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</si>
  <si>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</si>
  <si>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</si>
  <si>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</si>
  <si>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</si>
  <si>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</si>
  <si>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</si>
  <si>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</si>
  <si>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</si>
  <si>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</si>
  <si>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</si>
  <si>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</si>
  <si>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</si>
  <si>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</si>
  <si>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</si>
  <si>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</si>
  <si>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</si>
  <si>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</si>
  <si>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</si>
  <si>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</si>
  <si>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</si>
  <si>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</si>
  <si>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</si>
  <si>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</si>
  <si>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</si>
  <si>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</si>
  <si>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</si>
  <si>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</si>
  <si>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</si>
  <si>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</si>
  <si>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</si>
  <si>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</si>
  <si>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</si>
  <si>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</si>
  <si>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</si>
  <si>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</si>
  <si>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</si>
  <si>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</si>
  <si>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</si>
  <si>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</si>
  <si>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</si>
  <si>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</si>
  <si>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</si>
  <si>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</si>
  <si>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</si>
  <si>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</si>
  <si>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</si>
  <si>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</si>
  <si>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</si>
  <si>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</si>
  <si>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</si>
  <si>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</si>
  <si>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</si>
  <si>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</si>
  <si>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</si>
  <si>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</si>
  <si>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</si>
  <si>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</si>
  <si>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</si>
  <si>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</si>
  <si>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</si>
  <si>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</si>
  <si>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</si>
  <si>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</si>
  <si>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</si>
  <si>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</si>
  <si>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</si>
  <si>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</si>
  <si>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</si>
  <si>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</si>
  <si>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</si>
  <si>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</si>
  <si>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</si>
  <si>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</si>
  <si>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</si>
  <si>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</si>
  <si>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</si>
  <si>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</si>
  <si>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</si>
  <si>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</si>
  <si>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</si>
  <si>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</si>
  <si>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</si>
  <si>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</si>
  <si>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</si>
  <si>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</si>
  <si>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</si>
  <si>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</si>
  <si>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</si>
  <si>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</si>
  <si>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</si>
  <si>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</si>
  <si>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</si>
  <si>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</si>
  <si>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</si>
  <si>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</si>
  <si>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</si>
  <si>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</si>
  <si>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</si>
  <si>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</si>
  <si>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</si>
  <si>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</si>
  <si>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</si>
  <si>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</si>
  <si>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</si>
  <si>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</si>
  <si>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</si>
  <si>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</si>
  <si>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</si>
  <si>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</si>
  <si>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</si>
  <si>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</si>
  <si>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</si>
  <si>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</si>
  <si>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</si>
  <si>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</si>
  <si>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</si>
  <si>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</si>
  <si>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</si>
  <si>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</si>
  <si>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</si>
  <si>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</si>
  <si>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</si>
  <si>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</si>
  <si>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</si>
  <si>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</si>
  <si>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</si>
  <si>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</si>
  <si>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</si>
  <si>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</si>
  <si>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</si>
  <si>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</si>
  <si>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</si>
  <si>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</si>
  <si>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</si>
  <si>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</si>
  <si>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</si>
  <si>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</si>
  <si>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</si>
  <si>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</si>
  <si>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</si>
  <si>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</si>
  <si>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</si>
  <si>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</si>
  <si>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</si>
  <si>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</si>
  <si>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</si>
  <si>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</si>
  <si>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</si>
  <si>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</si>
  <si>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</si>
  <si>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</si>
  <si>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</si>
  <si>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</si>
  <si>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</si>
  <si>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</si>
  <si>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</si>
  <si>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</si>
  <si>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</si>
  <si>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</si>
  <si>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</si>
  <si>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</si>
  <si>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</si>
  <si>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</si>
  <si>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</si>
  <si>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</si>
  <si>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</si>
  <si>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</si>
  <si>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</si>
  <si>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</si>
  <si>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</si>
  <si>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</si>
  <si>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</si>
  <si>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</si>
  <si>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</si>
  <si>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</si>
  <si>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</si>
  <si>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</si>
  <si>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</si>
  <si>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</si>
  <si>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</si>
  <si>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</si>
  <si>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</si>
  <si>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</si>
  <si>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</si>
  <si>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</si>
  <si>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</si>
  <si>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</si>
  <si>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</si>
  <si>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</si>
  <si>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</si>
  <si>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</si>
  <si>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</si>
  <si>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</si>
  <si>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</si>
  <si>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</si>
  <si>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</si>
  <si>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</si>
  <si>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</si>
  <si>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</si>
  <si>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</si>
  <si>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</si>
  <si>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</si>
  <si>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</si>
  <si>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</si>
  <si>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</si>
  <si>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</si>
  <si>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</si>
  <si>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</si>
  <si>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</si>
  <si>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</si>
  <si>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</si>
  <si>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</si>
  <si>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</si>
  <si>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</si>
  <si>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</si>
  <si>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</si>
  <si>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</si>
  <si>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</si>
  <si>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</si>
  <si>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</si>
  <si>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</si>
  <si>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</si>
  <si>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</si>
  <si>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</si>
  <si>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</si>
  <si>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</si>
  <si>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</si>
  <si>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</si>
  <si>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</si>
  <si>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</si>
  <si>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</si>
  <si>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</si>
  <si>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</si>
  <si>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</si>
  <si>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</si>
  <si>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</si>
  <si>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</si>
  <si>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</si>
  <si>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</si>
  <si>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</si>
  <si>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</si>
  <si>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</si>
  <si>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</si>
  <si>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</si>
  <si>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</si>
  <si>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</si>
  <si>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</si>
  <si>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</si>
  <si>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</si>
  <si>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</si>
  <si>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</si>
  <si>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</si>
  <si>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</si>
  <si>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</si>
  <si>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</si>
  <si>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</si>
  <si>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</si>
  <si>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</si>
  <si>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</si>
  <si>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</si>
  <si>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</si>
  <si>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</si>
  <si>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</si>
  <si>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</si>
  <si>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</si>
  <si>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</si>
  <si>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</si>
  <si>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</si>
  <si>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</si>
  <si>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</si>
  <si>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</si>
  <si>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</si>
  <si>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</si>
  <si>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</si>
  <si>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</si>
  <si>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</si>
  <si>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</si>
  <si>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</si>
  <si>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</si>
  <si>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</si>
  <si>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</si>
  <si>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</si>
  <si>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</si>
  <si>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</si>
  <si>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</si>
  <si>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</si>
  <si>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</si>
  <si>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</si>
  <si>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</si>
  <si>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</si>
  <si>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</si>
  <si>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</si>
  <si>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</si>
  <si>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</si>
  <si>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</si>
  <si>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</si>
  <si>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</si>
  <si>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</si>
  <si>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</si>
  <si>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</si>
  <si>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</si>
  <si>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</si>
  <si>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</si>
  <si>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</si>
  <si>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</si>
  <si>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</si>
  <si>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</si>
  <si>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</si>
  <si>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</si>
  <si>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</si>
  <si>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</si>
  <si>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</si>
  <si>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</si>
  <si>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</si>
  <si>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</si>
  <si>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</si>
  <si>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</si>
  <si>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</si>
  <si>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</si>
  <si>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</si>
  <si>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</si>
  <si>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</si>
  <si>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</si>
  <si>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</si>
  <si>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</si>
  <si>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</si>
  <si>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</si>
  <si>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</si>
  <si>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</si>
  <si>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</si>
  <si>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</si>
  <si>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</si>
  <si>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</si>
  <si>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</si>
  <si>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</si>
  <si>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</si>
  <si>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</si>
  <si>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</si>
  <si>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</si>
  <si>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</si>
  <si>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</si>
  <si>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</si>
  <si>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</si>
  <si>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</si>
  <si>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</si>
  <si>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</si>
  <si>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</si>
  <si>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</si>
  <si>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</si>
  <si>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</si>
  <si>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</si>
  <si>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</si>
  <si>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</si>
  <si>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</si>
  <si>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</si>
  <si>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</si>
  <si>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</si>
  <si>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</si>
  <si>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</si>
  <si>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</si>
  <si>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</si>
  <si>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</si>
  <si>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</si>
  <si>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</si>
  <si>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</si>
  <si>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</si>
  <si>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</si>
  <si>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</si>
  <si>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</si>
  <si>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</si>
  <si>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</si>
  <si>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</si>
  <si>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</si>
  <si>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</si>
  <si>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</si>
  <si>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</si>
  <si>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</si>
  <si>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</si>
  <si>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</si>
  <si>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</si>
  <si>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</si>
  <si>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</si>
  <si>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</si>
  <si>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</si>
  <si>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</si>
  <si>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</si>
  <si>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</si>
  <si>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</si>
  <si>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</si>
  <si>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</si>
  <si>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</si>
  <si>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</si>
  <si>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</si>
  <si>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</si>
  <si>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</si>
  <si>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</si>
  <si>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</si>
  <si>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</si>
  <si>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</si>
  <si>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</si>
  <si>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</si>
  <si>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</si>
  <si>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</si>
  <si>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</si>
  <si>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</si>
  <si>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</si>
  <si>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</si>
  <si>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</si>
  <si>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</si>
  <si>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</si>
  <si>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</si>
  <si>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</si>
  <si>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</si>
  <si>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</si>
  <si>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</si>
  <si>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</si>
  <si>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</si>
  <si>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</si>
  <si>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</si>
  <si>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</si>
  <si>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</si>
  <si>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</si>
  <si>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</si>
  <si>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</si>
  <si>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</si>
  <si>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</si>
  <si>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</si>
  <si>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</si>
  <si>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</si>
  <si>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</si>
  <si>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</si>
  <si>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</si>
  <si>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</si>
  <si>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</si>
  <si>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</si>
  <si>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</si>
  <si>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</si>
  <si>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</si>
  <si>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</si>
  <si>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</si>
  <si>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</si>
  <si>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</si>
  <si>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</si>
  <si>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</si>
  <si>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</si>
  <si>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</si>
  <si>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</si>
  <si>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</si>
  <si>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</si>
  <si>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</si>
  <si>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</si>
  <si>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</si>
  <si>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</si>
  <si>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</si>
  <si>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</si>
  <si>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</si>
  <si>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</si>
  <si>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</si>
  <si>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</si>
  <si>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</si>
  <si>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</si>
  <si>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</si>
  <si>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</si>
  <si>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</si>
  <si>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</si>
  <si>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</si>
  <si>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</si>
  <si>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</si>
  <si>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</si>
  <si>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</si>
  <si>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</si>
  <si>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</si>
  <si>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</si>
  <si>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</si>
  <si>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</si>
  <si>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</si>
  <si>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</si>
  <si>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</si>
  <si>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</si>
  <si>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</si>
  <si>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</si>
  <si>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</si>
  <si>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</si>
  <si>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</si>
  <si>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</si>
  <si>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</si>
  <si>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</si>
  <si>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</si>
  <si>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</si>
  <si>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</si>
  <si>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</si>
  <si>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</si>
  <si>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</si>
  <si>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</si>
  <si>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</si>
  <si>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</si>
  <si>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</si>
  <si>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</si>
  <si>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</si>
  <si>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</si>
  <si>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</si>
  <si>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</si>
  <si>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</si>
  <si>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</si>
  <si>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</si>
  <si>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</si>
  <si>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</si>
  <si>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</si>
  <si>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</si>
  <si>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</si>
  <si>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</si>
  <si>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</si>
  <si>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</si>
  <si>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</si>
  <si>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</si>
  <si>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</si>
  <si>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</si>
  <si>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</si>
  <si>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</si>
  <si>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</si>
  <si>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</si>
  <si>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</si>
  <si>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</si>
  <si>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</si>
  <si>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</si>
  <si>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</si>
  <si>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</si>
  <si>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</si>
  <si>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</si>
  <si>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</si>
  <si>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</si>
  <si>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</si>
  <si>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</si>
  <si>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</si>
  <si>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</si>
  <si>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</si>
  <si>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</si>
  <si>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</si>
  <si>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</si>
  <si>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</si>
  <si>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</si>
  <si>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</si>
  <si>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</si>
  <si>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</si>
  <si>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</si>
  <si>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</si>
  <si>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</si>
  <si>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</si>
  <si>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</si>
  <si>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</si>
  <si>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</si>
  <si>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</si>
  <si>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</si>
  <si>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</si>
  <si>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</si>
  <si>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</si>
  <si>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</si>
  <si>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</si>
  <si>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</si>
  <si>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</si>
  <si>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</si>
  <si>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</si>
  <si>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</si>
  <si>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</si>
  <si>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</si>
  <si>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</si>
  <si>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</si>
  <si>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</si>
  <si>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</si>
  <si>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</si>
  <si>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</si>
  <si>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</si>
  <si>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</si>
  <si>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</si>
  <si>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</si>
  <si>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</si>
  <si>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</si>
  <si>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</si>
  <si>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</si>
  <si>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</si>
  <si>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</si>
  <si>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</si>
  <si>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</si>
  <si>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</si>
  <si>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</si>
  <si>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</si>
  <si>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</si>
  <si>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</si>
  <si>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</si>
  <si>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</si>
  <si>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</si>
  <si>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</si>
  <si>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</si>
  <si>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</si>
  <si>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</si>
  <si>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</si>
  <si>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</si>
  <si>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</si>
  <si>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</si>
  <si>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</si>
  <si>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</si>
  <si>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</si>
  <si>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</si>
  <si>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</si>
  <si>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</si>
  <si>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</si>
  <si>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</si>
  <si>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</si>
  <si>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</si>
  <si>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</si>
  <si>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</si>
  <si>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</si>
  <si>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</si>
  <si>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</si>
  <si>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</si>
  <si>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</si>
  <si>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</si>
  <si>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</si>
  <si>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</si>
  <si>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</si>
  <si>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</si>
  <si>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</si>
  <si>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</si>
  <si>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</si>
  <si>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</si>
  <si>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</si>
  <si>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</si>
  <si>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</si>
  <si>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</si>
  <si>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</si>
  <si>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</si>
  <si>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</si>
  <si>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</si>
  <si>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</si>
  <si>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</si>
  <si>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</si>
  <si>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</si>
  <si>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</si>
  <si>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</si>
  <si>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</si>
  <si>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</si>
  <si>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</si>
  <si>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</si>
  <si>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</si>
  <si>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</si>
  <si>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</si>
  <si>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</si>
  <si>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</si>
  <si>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</si>
  <si>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</si>
  <si>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</si>
  <si>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</si>
  <si>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</si>
  <si>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</si>
  <si>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</si>
  <si>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</si>
  <si>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</si>
  <si>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</si>
  <si>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</si>
  <si>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</si>
  <si>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</si>
  <si>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</si>
  <si>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</si>
  <si>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</si>
  <si>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</si>
  <si>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</si>
  <si>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</si>
  <si>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</si>
  <si>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</si>
  <si>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</si>
  <si>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</si>
  <si>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</si>
  <si>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</si>
  <si>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</si>
  <si>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</si>
  <si>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</si>
  <si>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</si>
  <si>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</si>
  <si>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</si>
  <si>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</si>
  <si>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</si>
  <si>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</si>
  <si>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</si>
  <si>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</si>
  <si>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</si>
  <si>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</si>
  <si>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</si>
  <si>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</si>
  <si>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</si>
  <si>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</si>
  <si>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</si>
  <si>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</si>
  <si>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</si>
  <si>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</si>
  <si>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</si>
  <si>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</si>
  <si>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</si>
  <si>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</si>
  <si>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</si>
  <si>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</si>
  <si>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</si>
  <si>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</si>
  <si>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</si>
  <si>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</si>
  <si>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</si>
  <si>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</si>
  <si>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</si>
  <si>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</si>
  <si>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</si>
  <si>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</si>
  <si>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</si>
  <si>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</si>
  <si>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</si>
  <si>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</si>
  <si>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</si>
  <si>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</si>
  <si>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</si>
  <si>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</si>
  <si>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</si>
  <si>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</si>
  <si>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</si>
  <si>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</si>
  <si>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</si>
  <si>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</si>
  <si>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</si>
  <si>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</si>
  <si>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</si>
  <si>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</si>
  <si>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</si>
  <si>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</si>
  <si>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</si>
  <si>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</si>
  <si>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</si>
  <si>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</si>
  <si>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</si>
  <si>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</si>
  <si>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</si>
  <si>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</si>
  <si>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</si>
  <si>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</si>
  <si>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</si>
  <si>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</si>
  <si>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</si>
  <si>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</si>
  <si>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</si>
  <si>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</si>
  <si>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</si>
  <si>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</si>
  <si>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</si>
  <si>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</si>
  <si>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</si>
  <si>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</si>
  <si>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</si>
  <si>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</si>
  <si>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</si>
  <si>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</si>
  <si>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</si>
  <si>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</si>
  <si>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</si>
  <si>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</si>
  <si>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</si>
  <si>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</si>
  <si>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</si>
  <si>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</si>
  <si>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</si>
  <si>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</si>
  <si>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</si>
  <si>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</si>
  <si>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</si>
  <si>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</si>
  <si>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</si>
  <si>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</si>
  <si>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</si>
  <si>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</si>
  <si>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</si>
  <si>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</si>
  <si>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</si>
  <si>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</si>
  <si>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</si>
  <si>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</si>
  <si>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</si>
  <si>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</si>
  <si>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</si>
  <si>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</si>
  <si>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</si>
  <si>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</si>
  <si>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</si>
  <si>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</si>
  <si>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</si>
  <si>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</si>
  <si>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</si>
  <si>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</si>
  <si>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</si>
  <si>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</si>
  <si>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</si>
  <si>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</si>
  <si>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</si>
  <si>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</si>
  <si>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</si>
  <si>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</si>
  <si>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</si>
  <si>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</si>
  <si>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</si>
  <si>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</si>
  <si>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</si>
  <si>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</si>
  <si>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</si>
  <si>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</si>
  <si>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</si>
  <si>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</si>
  <si>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</si>
  <si>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</si>
  <si>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</si>
  <si>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</si>
  <si>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</si>
  <si>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</si>
  <si>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</si>
  <si>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</si>
  <si>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</si>
  <si>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</si>
  <si>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</si>
  <si>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</si>
  <si>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</si>
  <si>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</si>
  <si>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</si>
  <si>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</si>
  <si>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</si>
  <si>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</si>
  <si>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</si>
  <si>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</si>
  <si>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</si>
  <si>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</si>
  <si>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</si>
  <si>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</si>
  <si>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</si>
  <si>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</si>
  <si>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</si>
  <si>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</si>
  <si>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</si>
  <si>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</si>
  <si>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</si>
  <si>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</si>
  <si>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</si>
  <si>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</si>
  <si>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</si>
  <si>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</si>
  <si>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</si>
  <si>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</si>
  <si>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</si>
  <si>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</si>
  <si>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</si>
  <si>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</si>
  <si>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</si>
  <si>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</si>
  <si>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</si>
  <si>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</si>
  <si>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</si>
  <si>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</si>
  <si>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</si>
  <si>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</si>
  <si>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</si>
  <si>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</si>
  <si>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</si>
  <si>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</si>
  <si>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</si>
  <si>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</si>
  <si>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</si>
  <si>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</si>
  <si>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</si>
  <si>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</si>
  <si>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</si>
  <si>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</si>
  <si>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</si>
  <si>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</si>
  <si>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</si>
  <si>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</si>
  <si>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</si>
  <si>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</si>
  <si>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</si>
  <si>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</si>
  <si>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</si>
  <si>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</si>
  <si>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</si>
  <si>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</si>
  <si>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</si>
  <si>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</si>
  <si>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</si>
  <si>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</si>
  <si>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</si>
  <si>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</si>
  <si>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</si>
  <si>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</si>
  <si>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</si>
  <si>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</si>
  <si>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</si>
  <si>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</si>
  <si>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</si>
  <si>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</si>
  <si>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</si>
  <si>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</si>
  <si>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</si>
  <si>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</si>
  <si>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</si>
  <si>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</si>
  <si>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</si>
  <si>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</si>
  <si>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</si>
  <si>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</si>
  <si>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</si>
  <si>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</si>
  <si>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</si>
  <si>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</si>
  <si>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</si>
  <si>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</si>
  <si>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</si>
  <si>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</si>
  <si>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</si>
  <si>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</si>
  <si>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</si>
  <si>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</si>
  <si>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</si>
  <si>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</si>
  <si>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</si>
  <si>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</si>
  <si>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</si>
  <si>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</si>
  <si>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</si>
  <si>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</si>
  <si>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</si>
  <si>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</si>
  <si>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</si>
  <si>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</si>
  <si>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</si>
  <si>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</si>
  <si>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</si>
  <si>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</si>
  <si>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</si>
  <si>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</si>
  <si>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</si>
  <si>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</si>
  <si>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</si>
  <si>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</si>
  <si>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</si>
  <si>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</si>
  <si>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</si>
  <si>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</si>
  <si>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</si>
  <si>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</si>
  <si>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</si>
  <si>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</si>
  <si>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</si>
  <si>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</si>
  <si>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</si>
  <si>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</si>
  <si>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</si>
  <si>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</si>
  <si>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</si>
  <si>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</si>
  <si>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</si>
  <si>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</si>
  <si>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</si>
  <si>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</si>
  <si>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</si>
  <si>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</si>
  <si>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</si>
  <si>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</si>
  <si>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</si>
  <si>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</si>
  <si>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</si>
  <si>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</si>
  <si>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</si>
  <si>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</si>
  <si>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</si>
  <si>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</si>
  <si>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</si>
  <si>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</si>
  <si>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</si>
  <si>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</si>
  <si>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</si>
  <si>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</si>
  <si>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</si>
  <si>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</si>
  <si>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</si>
  <si>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</si>
  <si>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</si>
  <si>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</si>
  <si>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</si>
  <si>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</si>
  <si>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</si>
  <si>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</si>
  <si>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</si>
  <si>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</si>
  <si>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</si>
  <si>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</si>
  <si>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</si>
  <si>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</si>
  <si>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</si>
  <si>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</si>
  <si>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</si>
  <si>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</si>
  <si>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</si>
  <si>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</si>
  <si>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</si>
  <si>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</si>
  <si>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</si>
  <si>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</si>
  <si>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</si>
  <si>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</si>
  <si>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</si>
  <si>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</si>
  <si>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</si>
  <si>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</si>
  <si>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</si>
  <si>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</si>
  <si>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</si>
  <si>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</si>
  <si>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</si>
  <si>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</si>
  <si>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</si>
  <si>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</si>
  <si>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</si>
  <si>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</si>
  <si>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</si>
  <si>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</si>
  <si>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</si>
  <si>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</si>
  <si>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</si>
  <si>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</si>
  <si>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</si>
  <si>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</si>
  <si>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</si>
  <si>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</si>
  <si>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</si>
  <si>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</si>
  <si>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</si>
  <si>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</si>
  <si>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</si>
  <si>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</si>
  <si>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</si>
  <si>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</si>
  <si>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</si>
  <si>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</si>
  <si>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</si>
  <si>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</si>
  <si>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</si>
  <si>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</si>
  <si>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</si>
  <si>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</si>
  <si>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</si>
  <si>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</si>
  <si>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</si>
  <si>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</si>
  <si>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</si>
  <si>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</si>
  <si>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</si>
  <si>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</si>
  <si>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</si>
  <si>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</si>
  <si>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</si>
  <si>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</si>
  <si>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</si>
  <si>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</si>
  <si>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</si>
  <si>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</si>
  <si>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</si>
  <si>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</si>
  <si>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</si>
  <si>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</si>
  <si>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</si>
  <si>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</si>
  <si>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</si>
  <si>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</si>
  <si>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</si>
  <si>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</si>
  <si>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</si>
  <si>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</si>
  <si>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</si>
  <si>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</si>
  <si>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</si>
  <si>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</si>
  <si>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</si>
  <si>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</si>
  <si>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</si>
  <si>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</si>
  <si>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</si>
  <si>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</si>
  <si>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</si>
  <si>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</si>
  <si>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</si>
  <si>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</si>
  <si>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</si>
  <si>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</si>
  <si>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</si>
  <si>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</si>
  <si>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</si>
  <si>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</si>
  <si>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</si>
  <si>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</si>
  <si>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</si>
  <si>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</si>
  <si>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</si>
  <si>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</si>
  <si>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</si>
  <si>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</si>
  <si>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</si>
  <si>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</si>
  <si>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</si>
  <si>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</si>
  <si>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</si>
  <si>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</si>
  <si>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</si>
  <si>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</si>
  <si>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</si>
  <si>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</si>
  <si>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</si>
  <si>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</si>
  <si>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</si>
  <si>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</si>
  <si>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</si>
  <si>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</si>
  <si>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</si>
  <si>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</si>
  <si>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</si>
  <si>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</si>
  <si>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</si>
  <si>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</si>
  <si>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</si>
  <si>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</si>
  <si>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</si>
  <si>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</si>
  <si>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</si>
  <si>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</si>
  <si>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</si>
  <si>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</si>
  <si>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</si>
  <si>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</si>
  <si>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</si>
  <si>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</si>
  <si>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</si>
  <si>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</si>
  <si>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</si>
  <si>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</si>
  <si>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</si>
  <si>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</si>
  <si>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</si>
  <si>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</si>
  <si>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</si>
  <si>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</si>
  <si>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</si>
  <si>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</si>
  <si>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</si>
  <si>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</si>
  <si>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</si>
  <si>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</si>
  <si>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</si>
  <si>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</si>
  <si>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</si>
  <si>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</si>
  <si>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</si>
  <si>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</si>
  <si>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</si>
  <si>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</si>
  <si>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</si>
  <si>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</si>
  <si>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</si>
  <si>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</si>
  <si>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</si>
  <si>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</si>
  <si>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</si>
  <si>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</si>
  <si>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</si>
  <si>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</si>
  <si>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</si>
  <si>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</si>
  <si>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</si>
  <si>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</si>
  <si>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</si>
  <si>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</si>
  <si>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</si>
  <si>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</si>
  <si>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</si>
  <si>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</si>
  <si>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</si>
  <si>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</si>
  <si>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</si>
  <si>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</si>
  <si>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</si>
  <si>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</si>
  <si>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</si>
  <si>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</si>
  <si>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</si>
  <si>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</si>
  <si>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</si>
  <si>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</si>
  <si>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</si>
  <si>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</si>
  <si>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</si>
  <si>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</si>
  <si>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</si>
  <si>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</si>
  <si>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</si>
  <si>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</si>
  <si>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</si>
  <si>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</si>
  <si>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</si>
  <si>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</si>
  <si>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</si>
  <si>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</si>
  <si>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</si>
  <si>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</si>
  <si>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</si>
  <si>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</si>
  <si>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</si>
  <si>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</si>
  <si>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</si>
  <si>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</si>
  <si>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</si>
  <si>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</si>
  <si>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</si>
  <si>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</si>
  <si>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</si>
  <si>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</si>
  <si>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</si>
  <si>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</si>
  <si>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</si>
  <si>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</si>
  <si>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</si>
  <si>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</si>
  <si>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</si>
  <si>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</si>
  <si>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</si>
  <si>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</si>
  <si>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</si>
  <si>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</si>
  <si>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</si>
  <si>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</si>
  <si>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</si>
  <si>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</si>
  <si>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</si>
  <si>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</si>
  <si>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</si>
  <si>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</si>
  <si>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</si>
  <si>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</si>
  <si>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</si>
  <si>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</si>
  <si>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</si>
  <si>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</si>
  <si>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</si>
  <si>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</si>
  <si>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</si>
  <si>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</si>
  <si>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</si>
  <si>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</si>
  <si>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</si>
  <si>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</si>
  <si>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</si>
  <si>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</si>
  <si>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</si>
  <si>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</si>
  <si>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</si>
  <si>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</si>
  <si>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</si>
  <si>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</si>
  <si>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</si>
  <si>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</si>
  <si>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</si>
  <si>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</si>
  <si>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</si>
  <si>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</si>
  <si>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</si>
  <si>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</si>
  <si>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</si>
  <si>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</si>
  <si>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</si>
  <si>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</si>
  <si>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</si>
  <si>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</si>
  <si>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</si>
  <si>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</si>
  <si>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</si>
  <si>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</si>
  <si>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</si>
  <si>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</si>
  <si>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</si>
  <si>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</si>
  <si>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</si>
  <si>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</si>
  <si>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</si>
  <si>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</si>
  <si>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</si>
  <si>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</si>
  <si>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</si>
  <si>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</si>
  <si>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</si>
  <si>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</si>
  <si>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</si>
  <si>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</si>
  <si>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</si>
  <si>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</si>
  <si>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</si>
  <si>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</si>
  <si>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</si>
  <si>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</si>
  <si>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</si>
  <si>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</si>
  <si>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</si>
  <si>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</si>
  <si>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</si>
  <si>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</si>
  <si>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</si>
  <si>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</si>
  <si>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</si>
  <si>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</si>
  <si>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</si>
  <si>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</si>
  <si>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</si>
  <si>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</si>
  <si>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</si>
  <si>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</si>
  <si>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</si>
  <si>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</si>
  <si>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</si>
  <si>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</si>
  <si>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</si>
  <si>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</si>
  <si>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</si>
  <si>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</si>
  <si>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</si>
  <si>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</si>
  <si>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</si>
  <si>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</si>
  <si>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</si>
  <si>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</si>
  <si>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</si>
  <si>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</si>
  <si>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</si>
  <si>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</si>
  <si>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</si>
  <si>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</si>
  <si>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</si>
  <si>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</si>
  <si>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</si>
  <si>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</si>
  <si>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</si>
  <si>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</si>
  <si>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</si>
  <si>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</si>
  <si>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</si>
  <si>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</si>
  <si>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</si>
  <si>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</si>
  <si>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</si>
  <si>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</si>
  <si>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</si>
  <si>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</si>
  <si>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</si>
  <si>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</si>
  <si>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</si>
  <si>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</si>
  <si>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</si>
  <si>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</si>
  <si>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</si>
  <si>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</si>
  <si>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</si>
  <si>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</si>
  <si>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</si>
  <si>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</si>
  <si>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</si>
  <si>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</si>
  <si>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</si>
  <si>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</si>
  <si>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</si>
  <si>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</si>
  <si>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</si>
  <si>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</si>
  <si>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</si>
  <si>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</si>
  <si>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</si>
  <si>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</si>
  <si>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</si>
  <si>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</si>
  <si>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</si>
  <si>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</si>
  <si>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</si>
  <si>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</si>
  <si>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</si>
  <si>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</si>
  <si>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</si>
  <si>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</si>
  <si>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</si>
  <si>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</si>
  <si>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</si>
  <si>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</si>
  <si>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</si>
  <si>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</si>
  <si>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</si>
  <si>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</si>
  <si>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</si>
  <si>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</si>
  <si>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</si>
  <si>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</si>
  <si>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</si>
  <si>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</si>
  <si>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</si>
  <si>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</si>
  <si>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</si>
  <si>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</si>
  <si>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</si>
  <si>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</si>
  <si>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</si>
  <si>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</si>
  <si>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</si>
  <si>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</si>
  <si>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</si>
  <si>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</si>
  <si>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</si>
  <si>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</si>
  <si>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</si>
  <si>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</si>
  <si>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</si>
  <si>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</si>
  <si>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</si>
  <si>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</si>
  <si>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</si>
  <si>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</si>
  <si>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</si>
  <si>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</si>
  <si>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</si>
  <si>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</si>
  <si>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</si>
  <si>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</si>
  <si>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</si>
  <si>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</si>
  <si>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</si>
  <si>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</si>
  <si>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</si>
  <si>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</si>
  <si>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</si>
  <si>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</si>
  <si>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</si>
  <si>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</si>
  <si>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</si>
  <si>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</si>
  <si>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</si>
  <si>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</si>
  <si>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</si>
  <si>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</si>
  <si>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</si>
  <si>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</si>
  <si>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</si>
  <si>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</si>
  <si>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</si>
  <si>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</si>
  <si>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</si>
  <si>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</si>
  <si>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</si>
  <si>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</si>
  <si>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</si>
  <si>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</si>
  <si>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</si>
  <si>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</si>
  <si>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</si>
  <si>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</si>
  <si>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</si>
  <si>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</si>
  <si>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</si>
  <si>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</si>
  <si>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</si>
  <si>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</si>
  <si>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</si>
  <si>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</si>
  <si>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</si>
  <si>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</si>
  <si>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</si>
  <si>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</si>
  <si>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</si>
  <si>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</si>
  <si>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</si>
  <si>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</si>
  <si>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</si>
  <si>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</si>
  <si>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</si>
  <si>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</si>
  <si>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</si>
  <si>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</si>
  <si>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</si>
  <si>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</si>
  <si>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</si>
  <si>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</si>
  <si>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</si>
  <si>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</si>
  <si>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</si>
  <si>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</si>
  <si>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</si>
  <si>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</si>
  <si>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</si>
  <si>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</si>
  <si>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</si>
  <si>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</si>
  <si>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</si>
  <si>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</si>
  <si>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</si>
  <si>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</si>
  <si>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</si>
  <si>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</si>
  <si>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</si>
  <si>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</si>
  <si>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</si>
  <si>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</si>
  <si>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</si>
  <si>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</si>
  <si>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</si>
  <si>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</si>
  <si>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</si>
  <si>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</si>
  <si>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</si>
  <si>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</si>
  <si>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</si>
  <si>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</si>
  <si>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</si>
  <si>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</si>
  <si>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</si>
  <si>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</si>
  <si>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</si>
  <si>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</si>
  <si>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</si>
  <si>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</si>
  <si>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</si>
  <si>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</si>
  <si>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</si>
  <si>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</si>
  <si>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</si>
  <si>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</si>
  <si>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</si>
  <si>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</si>
  <si>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</si>
  <si>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</si>
  <si>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</si>
  <si>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</si>
  <si>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</si>
  <si>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</si>
  <si>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</si>
  <si>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</si>
  <si>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</si>
  <si>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</si>
  <si>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</si>
  <si>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</si>
  <si>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</si>
  <si>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</si>
  <si>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</si>
  <si>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</si>
  <si>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</si>
  <si>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</si>
  <si>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</si>
  <si>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</si>
  <si>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</si>
  <si>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</si>
  <si>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</si>
  <si>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</si>
  <si>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</si>
  <si>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</si>
  <si>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</si>
  <si>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</si>
  <si>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</si>
  <si>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</si>
  <si>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</si>
  <si>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</si>
  <si>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</si>
  <si>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</si>
  <si>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</si>
  <si>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</si>
  <si>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</si>
  <si>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</si>
  <si>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</si>
  <si>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</si>
  <si>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</si>
  <si>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</si>
  <si>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</si>
  <si>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</si>
  <si>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</si>
  <si>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</si>
  <si>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</si>
  <si>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</si>
  <si>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</si>
  <si>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</si>
  <si>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</si>
  <si>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</si>
  <si>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</si>
  <si>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</si>
  <si>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</si>
  <si>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</si>
  <si>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</si>
  <si>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</si>
  <si>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</si>
  <si>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</si>
  <si>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</si>
  <si>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</si>
  <si>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</si>
  <si>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</si>
  <si>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</si>
  <si>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</si>
  <si>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</si>
  <si>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</si>
  <si>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</si>
  <si>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</si>
  <si>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</si>
  <si>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</si>
  <si>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</si>
  <si>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</si>
  <si>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</si>
  <si>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</si>
  <si>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</si>
  <si>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</si>
  <si>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</si>
  <si>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</si>
  <si>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</si>
  <si>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</si>
  <si>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</si>
  <si>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</si>
  <si>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</si>
  <si>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</si>
  <si>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</si>
  <si>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</si>
  <si>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</si>
  <si>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</si>
  <si>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</si>
  <si>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</si>
  <si>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</si>
  <si>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</si>
  <si>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</si>
  <si>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</si>
  <si>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</si>
  <si>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</si>
  <si>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</si>
  <si>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</si>
  <si>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</si>
  <si>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</si>
  <si>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</si>
  <si>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</si>
  <si>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</si>
  <si>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</si>
  <si>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</si>
  <si>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</si>
  <si>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</si>
  <si>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</si>
  <si>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</si>
  <si>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</si>
  <si>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</si>
  <si>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</si>
  <si>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</si>
  <si>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</si>
  <si>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</si>
  <si>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</si>
  <si>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</si>
  <si>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</si>
  <si>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</si>
  <si>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</si>
  <si>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</si>
  <si>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</si>
  <si>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</si>
  <si>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</si>
  <si>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</si>
  <si>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</si>
  <si>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</si>
  <si>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</si>
  <si>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</si>
  <si>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</si>
  <si>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</si>
  <si>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</si>
  <si>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</si>
  <si>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</si>
  <si>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</si>
  <si>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</si>
  <si>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</si>
  <si>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</si>
  <si>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</si>
  <si>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</si>
  <si>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</si>
  <si>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</si>
  <si>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</si>
  <si>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</si>
  <si>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</si>
  <si>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</si>
  <si>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</si>
  <si>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</si>
  <si>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</si>
  <si>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</si>
  <si>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</si>
  <si>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</si>
  <si>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</si>
  <si>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</si>
  <si>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</si>
  <si>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</si>
  <si>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</si>
  <si>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</si>
  <si>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</si>
  <si>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</si>
  <si>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</si>
  <si>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</si>
  <si>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</si>
  <si>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</si>
  <si>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</si>
  <si>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</si>
  <si>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</si>
  <si>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</si>
  <si>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</si>
  <si>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</si>
  <si>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</si>
  <si>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</si>
  <si>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</si>
  <si>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</si>
  <si>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</si>
  <si>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</si>
  <si>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</si>
  <si>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</si>
  <si>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</si>
  <si>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</si>
  <si>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</si>
  <si>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</si>
  <si>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</si>
  <si>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</si>
  <si>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</si>
  <si>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</si>
  <si>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</si>
  <si>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</si>
  <si>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</si>
  <si>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</si>
  <si>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</si>
  <si>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</si>
  <si>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</si>
  <si>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</si>
  <si>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</si>
  <si>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</si>
  <si>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</si>
  <si>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</si>
  <si>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</si>
  <si>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</si>
  <si>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</si>
  <si>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</si>
  <si>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</si>
  <si>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</si>
  <si>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</si>
  <si>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</si>
  <si>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</si>
  <si>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</si>
  <si>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</si>
  <si>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</si>
  <si>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</si>
  <si>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</si>
  <si>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</si>
  <si>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</si>
  <si>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</si>
  <si>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</si>
  <si>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</si>
  <si>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</si>
  <si>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</si>
  <si>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</si>
  <si>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</si>
  <si>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</si>
  <si>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</si>
  <si>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</si>
  <si>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</si>
  <si>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</si>
  <si>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</si>
  <si>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</si>
  <si>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</si>
  <si>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</si>
  <si>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</si>
  <si>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</si>
  <si>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</si>
  <si>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</si>
  <si>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</si>
  <si>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</si>
  <si>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</si>
  <si>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</si>
  <si>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</si>
  <si>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</si>
  <si>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</si>
  <si>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</si>
  <si>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</si>
  <si>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</si>
  <si>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</si>
  <si>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</si>
  <si>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</si>
  <si>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</si>
  <si>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</si>
  <si>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</si>
  <si>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</si>
  <si>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</si>
  <si>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</si>
  <si>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</si>
  <si>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</si>
  <si>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</si>
  <si>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</si>
  <si>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</si>
  <si>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</si>
  <si>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</si>
  <si>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</si>
  <si>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</si>
  <si>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</si>
  <si>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</si>
  <si>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</si>
  <si>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</si>
  <si>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</si>
  <si>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</si>
  <si>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</si>
  <si>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</si>
  <si>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</si>
  <si>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</si>
  <si>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</si>
  <si>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</si>
  <si>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</si>
  <si>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</si>
  <si>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</si>
  <si>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</si>
  <si>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</si>
  <si>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</si>
  <si>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</si>
  <si>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</si>
  <si>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</si>
  <si>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</si>
  <si>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</si>
  <si>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</si>
  <si>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</si>
  <si>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</si>
  <si>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</si>
  <si>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</si>
  <si>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</si>
  <si>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</si>
  <si>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</si>
  <si>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</si>
  <si>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</si>
  <si>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</si>
  <si>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</si>
  <si>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</si>
  <si>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</si>
  <si>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</si>
  <si>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</si>
  <si>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</si>
  <si>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</si>
  <si>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</si>
  <si>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</si>
  <si>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</si>
  <si>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</si>
  <si>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</si>
  <si>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</si>
  <si>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</si>
  <si>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</si>
  <si>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</si>
  <si>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</si>
  <si>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</si>
  <si>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</si>
  <si>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</si>
  <si>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</si>
  <si>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</si>
  <si>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</si>
  <si>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</si>
  <si>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</si>
  <si>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</si>
  <si>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</si>
  <si>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</si>
  <si>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</si>
  <si>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</si>
  <si>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</si>
  <si>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</si>
  <si>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</si>
  <si>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</si>
  <si>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</si>
  <si>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</si>
  <si>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</si>
  <si>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</si>
  <si>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</si>
  <si>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</si>
  <si>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</si>
  <si>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</si>
  <si>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</si>
  <si>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</si>
  <si>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</si>
  <si>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</si>
  <si>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</si>
  <si>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</si>
  <si>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</si>
  <si>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</si>
  <si>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</si>
  <si>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</si>
  <si>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</si>
  <si>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</si>
  <si>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</si>
  <si>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</si>
  <si>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</si>
  <si>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</si>
  <si>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</si>
  <si>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</si>
  <si>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</si>
  <si>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</si>
  <si>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</si>
  <si>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</si>
  <si>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</si>
  <si>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</si>
  <si>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</si>
  <si>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</si>
  <si>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</si>
  <si>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</si>
  <si>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</si>
  <si>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</si>
  <si>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</si>
  <si>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</si>
  <si>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</si>
  <si>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</si>
  <si>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</si>
  <si>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</si>
  <si>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</si>
  <si>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</si>
  <si>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</si>
  <si>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</si>
  <si>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</si>
  <si>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</si>
  <si>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</si>
  <si>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</si>
  <si>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</si>
  <si>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</si>
  <si>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</si>
  <si>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</si>
  <si>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</si>
  <si>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</si>
  <si>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</si>
  <si>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</si>
  <si>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</si>
  <si>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</si>
  <si>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</si>
  <si>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</si>
  <si>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</si>
  <si>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</si>
  <si>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</si>
  <si>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</si>
  <si>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</si>
  <si>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</si>
  <si>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</si>
  <si>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</si>
  <si>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</si>
  <si>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</si>
  <si>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</si>
  <si>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</si>
  <si>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</si>
  <si>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</si>
  <si>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</si>
  <si>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</si>
  <si>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</si>
  <si>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</si>
  <si>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</si>
  <si>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</si>
  <si>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</si>
  <si>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</si>
  <si>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</si>
  <si>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</si>
  <si>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</si>
  <si>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</si>
  <si>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</si>
  <si>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</si>
  <si>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</si>
  <si>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</si>
  <si>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</si>
  <si>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</si>
  <si>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</si>
  <si>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</si>
  <si>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</si>
  <si>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</si>
  <si>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</si>
  <si>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</si>
  <si>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</si>
  <si>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</si>
  <si>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</si>
  <si>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</si>
  <si>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</si>
  <si>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</si>
  <si>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</si>
  <si>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</si>
  <si>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</si>
  <si>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</si>
  <si>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</si>
  <si>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</si>
  <si>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</si>
  <si>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</si>
  <si>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</si>
  <si>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</si>
  <si>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</si>
  <si>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</si>
  <si>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</si>
  <si>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</si>
  <si>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</si>
  <si>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</si>
  <si>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</si>
  <si>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</si>
  <si>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</si>
  <si>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</si>
  <si>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</si>
  <si>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</si>
  <si>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</si>
  <si>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</si>
  <si>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</si>
  <si>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</si>
  <si>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</si>
  <si>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</si>
  <si>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</si>
  <si>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</si>
  <si>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</si>
  <si>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</si>
  <si>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</si>
  <si>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</si>
  <si>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</si>
  <si>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</si>
  <si>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</si>
  <si>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</si>
  <si>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</si>
  <si>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</si>
  <si>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</si>
  <si>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</si>
  <si>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</si>
  <si>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</si>
  <si>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</si>
  <si>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</si>
  <si>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</si>
  <si>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</si>
  <si>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</si>
  <si>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</si>
  <si>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</si>
  <si>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</si>
  <si>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</si>
  <si>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</si>
  <si>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</si>
  <si>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</si>
  <si>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</si>
  <si>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</si>
  <si>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</si>
  <si>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</si>
  <si>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</si>
  <si>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</si>
  <si>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</si>
  <si>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</si>
  <si>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</si>
  <si>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</si>
  <si>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</si>
  <si>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</si>
  <si>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</si>
  <si>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</si>
  <si>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</si>
  <si>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</si>
  <si>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</si>
  <si>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</si>
  <si>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</si>
  <si>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</si>
  <si>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</si>
  <si>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</si>
  <si>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</si>
  <si>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</si>
  <si>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</si>
  <si>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</si>
  <si>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</si>
  <si>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</si>
  <si>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</si>
  <si>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</si>
  <si>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</si>
  <si>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</si>
  <si>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</si>
  <si>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</si>
  <si>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</si>
  <si>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</si>
  <si>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</si>
  <si>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</si>
  <si>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</si>
  <si>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</si>
  <si>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</si>
  <si>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</si>
  <si>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</si>
  <si>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</si>
  <si>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</si>
  <si>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</si>
  <si>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</si>
  <si>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</si>
  <si>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</si>
  <si>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</si>
  <si>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</si>
  <si>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</si>
  <si>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</si>
  <si>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</si>
  <si>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</si>
  <si>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</si>
  <si>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</si>
  <si>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</si>
  <si>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</si>
  <si>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</si>
  <si>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</si>
  <si>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</si>
  <si>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</si>
  <si>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</si>
  <si>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</si>
  <si>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</si>
  <si>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</si>
  <si>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</si>
  <si>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</si>
  <si>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</si>
  <si>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</si>
  <si>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</si>
  <si>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</si>
  <si>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</si>
  <si>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</si>
  <si>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</si>
  <si>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</si>
  <si>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</si>
  <si>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</si>
  <si>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</si>
  <si>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</si>
  <si>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</si>
  <si>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</si>
  <si>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</si>
  <si>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</si>
  <si>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</si>
  <si>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</si>
  <si>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</si>
  <si>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</si>
  <si>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</si>
  <si>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</si>
  <si>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</si>
  <si>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</si>
  <si>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</si>
  <si>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</si>
  <si>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</si>
  <si>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</si>
  <si>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</si>
  <si>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</si>
  <si>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</si>
  <si>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</si>
  <si>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</si>
  <si>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</si>
  <si>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</si>
  <si>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</si>
  <si>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</si>
  <si>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</si>
  <si>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</si>
  <si>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</si>
  <si>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</si>
  <si>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</si>
  <si>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</si>
  <si>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</si>
  <si>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</si>
  <si>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</si>
  <si>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</si>
  <si>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</si>
  <si>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</si>
  <si>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</si>
  <si>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</si>
  <si>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</si>
  <si>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</si>
  <si>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</si>
  <si>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</si>
  <si>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</si>
  <si>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</si>
  <si>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</si>
  <si>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</si>
  <si>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</si>
  <si>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</si>
  <si>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</si>
  <si>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</si>
  <si>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</si>
  <si>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</si>
  <si>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</si>
  <si>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</si>
  <si>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</si>
  <si>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</si>
  <si>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</si>
  <si>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</si>
  <si>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</si>
  <si>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</si>
  <si>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</si>
  <si>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</si>
  <si>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</si>
  <si>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</si>
  <si>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</si>
  <si>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</si>
  <si>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</si>
  <si>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</si>
  <si>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</si>
  <si>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</si>
  <si>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</si>
  <si>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</si>
  <si>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</si>
  <si>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</si>
  <si>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</si>
  <si>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</si>
  <si>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</si>
  <si>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</si>
  <si>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</si>
  <si>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</si>
  <si>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</si>
  <si>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</si>
  <si>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</si>
  <si>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</si>
  <si>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</si>
  <si>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</si>
  <si>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</si>
  <si>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</si>
  <si>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</si>
  <si>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</si>
  <si>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</si>
  <si>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</si>
  <si>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</si>
  <si>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</si>
  <si>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</si>
  <si>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</si>
  <si>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</si>
  <si>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</si>
  <si>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</si>
  <si>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</si>
  <si>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</si>
  <si>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</si>
  <si>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</si>
  <si>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</si>
  <si>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</si>
  <si>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</si>
  <si>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</si>
  <si>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</si>
  <si>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</si>
  <si>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</si>
  <si>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</si>
  <si>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</si>
  <si>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</si>
  <si>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</si>
  <si>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</si>
  <si>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</si>
  <si>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</si>
  <si>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</si>
  <si>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</si>
  <si>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</si>
  <si>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</si>
  <si>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</si>
  <si>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</si>
  <si>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</si>
  <si>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</si>
  <si>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</si>
  <si>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</si>
  <si>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</si>
  <si>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</si>
  <si>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</si>
  <si>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</si>
  <si>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</si>
  <si>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</si>
  <si>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</si>
  <si>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</si>
  <si>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</si>
  <si>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</si>
  <si>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</si>
  <si>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</si>
  <si>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</si>
  <si>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</si>
  <si>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</si>
  <si>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</si>
  <si>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</si>
  <si>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</si>
  <si>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</si>
  <si>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</si>
  <si>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</si>
  <si>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</si>
  <si>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</si>
  <si>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</si>
  <si>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</si>
  <si>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</si>
  <si>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</si>
  <si>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</si>
  <si>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</si>
  <si>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</si>
  <si>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</si>
  <si>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</si>
  <si>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</si>
  <si>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</si>
  <si>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</si>
  <si>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</si>
  <si>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</si>
  <si>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</si>
  <si>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</si>
  <si>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</si>
  <si>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</si>
  <si>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</si>
  <si>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</si>
  <si>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</si>
  <si>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</si>
  <si>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</si>
  <si>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</si>
  <si>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</si>
  <si>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</si>
  <si>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</si>
  <si>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</si>
  <si>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</si>
  <si>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</si>
  <si>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</si>
  <si>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</si>
  <si>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</si>
  <si>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</si>
  <si>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</si>
  <si>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</si>
  <si>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</si>
  <si>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</si>
  <si>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</si>
  <si>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</si>
  <si>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</si>
  <si>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</si>
  <si>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</si>
  <si>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</si>
  <si>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</si>
  <si>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</si>
  <si>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</si>
  <si>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</si>
  <si>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</si>
  <si>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</si>
  <si>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</si>
  <si>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</si>
  <si>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</si>
  <si>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</si>
  <si>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</si>
  <si>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</si>
  <si>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</si>
  <si>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</si>
  <si>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</si>
  <si>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</si>
  <si>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</si>
  <si>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</si>
  <si>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</si>
  <si>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</si>
  <si>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</si>
  <si>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</si>
  <si>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</si>
  <si>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</si>
  <si>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</si>
  <si>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</si>
  <si>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</si>
  <si>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</si>
  <si>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</si>
  <si>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</si>
  <si>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</si>
  <si>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</si>
  <si>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</si>
  <si>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</si>
  <si>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</si>
  <si>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</si>
  <si>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</si>
  <si>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</si>
  <si>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</si>
  <si>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</si>
  <si>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</si>
  <si>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</si>
  <si>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</si>
  <si>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</si>
  <si>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</si>
  <si>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</si>
  <si>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</si>
  <si>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</si>
  <si>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</si>
  <si>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</si>
  <si>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</si>
  <si>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</si>
  <si>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</si>
  <si>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</si>
  <si>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</si>
  <si>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</si>
  <si>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</si>
  <si>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</si>
  <si>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</si>
  <si>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</si>
  <si>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</si>
  <si>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</si>
  <si>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</si>
  <si>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</si>
  <si>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</si>
  <si>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</si>
  <si>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</si>
  <si>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</si>
  <si>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</si>
  <si>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</si>
  <si>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</si>
  <si>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</si>
  <si>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</si>
  <si>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</si>
  <si>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</si>
  <si>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</si>
  <si>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</si>
  <si>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</si>
  <si>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</si>
  <si>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</si>
  <si>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</si>
  <si>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</si>
  <si>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</si>
  <si>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</si>
  <si>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</si>
  <si>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</si>
  <si>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</si>
  <si>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</si>
  <si>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</si>
  <si>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</si>
  <si>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</si>
  <si>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</si>
  <si>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</si>
  <si>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</si>
  <si>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</si>
  <si>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</si>
  <si>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</si>
  <si>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</si>
  <si>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</si>
  <si>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</si>
  <si>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</si>
  <si>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</si>
  <si>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</si>
  <si>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</si>
  <si>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</si>
  <si>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</si>
  <si>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</si>
  <si>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</si>
  <si>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</si>
  <si>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</si>
  <si>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</si>
  <si>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</si>
  <si>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</si>
  <si>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</si>
  <si>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</si>
  <si>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</si>
  <si>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</si>
  <si>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</si>
  <si>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</si>
  <si>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</si>
  <si>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</si>
  <si>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</si>
  <si>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</si>
  <si>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</si>
  <si>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</si>
  <si>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</si>
  <si>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</si>
  <si>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</si>
  <si>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</si>
  <si>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</si>
  <si>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</si>
  <si>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</si>
  <si>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</si>
  <si>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</si>
  <si>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</si>
  <si>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</si>
  <si>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</si>
  <si>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</si>
  <si>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</si>
  <si>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</si>
  <si>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</si>
  <si>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</si>
  <si>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</si>
  <si>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</si>
  <si>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</si>
  <si>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</si>
  <si>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</si>
  <si>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</si>
  <si>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</si>
  <si>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</si>
  <si>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</si>
  <si>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</si>
  <si>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</si>
  <si>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</si>
  <si>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</si>
  <si>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</si>
  <si>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</si>
  <si>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</si>
  <si>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</si>
  <si>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</si>
  <si>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</si>
  <si>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</si>
  <si>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</si>
  <si>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</si>
  <si>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</si>
  <si>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</si>
  <si>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</si>
  <si>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</si>
  <si>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</si>
  <si>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</si>
  <si>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</si>
  <si>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</si>
  <si>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</si>
  <si>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</si>
  <si>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</si>
  <si>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</si>
  <si>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</si>
  <si>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</si>
  <si>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</si>
  <si>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</si>
  <si>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</si>
  <si>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</si>
  <si>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</si>
  <si>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</si>
  <si>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</si>
  <si>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</si>
  <si>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</si>
  <si>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</si>
  <si>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</si>
  <si>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</si>
  <si>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</si>
  <si>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</si>
  <si>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</si>
  <si>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</si>
  <si>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</si>
  <si>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</si>
  <si>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</si>
  <si>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</si>
  <si>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</si>
  <si>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</si>
  <si>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</si>
  <si>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</si>
  <si>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</si>
  <si>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</si>
  <si>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</si>
  <si>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</si>
  <si>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</si>
  <si>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</si>
  <si>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</si>
  <si>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</si>
  <si>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</si>
  <si>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</si>
  <si>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</si>
  <si>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</si>
  <si>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</si>
  <si>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</si>
  <si>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</si>
  <si>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</si>
  <si>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</si>
  <si>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</si>
  <si>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</si>
  <si>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</si>
  <si>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</si>
  <si>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</si>
  <si>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</si>
  <si>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</si>
  <si>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</si>
  <si>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</si>
  <si>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</si>
  <si>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</si>
  <si>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</si>
  <si>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</si>
  <si>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</si>
  <si>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</si>
  <si>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</si>
  <si>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</si>
  <si>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</si>
  <si>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</si>
  <si>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</si>
  <si>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</si>
  <si>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</si>
  <si>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</si>
  <si>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</si>
  <si>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</si>
  <si>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</si>
  <si>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</si>
  <si>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</si>
  <si>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</si>
  <si>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</si>
  <si>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</si>
  <si>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</si>
  <si>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</si>
  <si>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</si>
  <si>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</si>
  <si>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</si>
  <si>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</si>
  <si>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</si>
  <si>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</si>
  <si>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</si>
  <si>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</si>
  <si>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</si>
  <si>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</si>
  <si>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</si>
  <si>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</si>
  <si>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</si>
  <si>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</si>
  <si>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</si>
  <si>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</si>
  <si>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</si>
  <si>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</si>
  <si>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</si>
  <si>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</si>
  <si>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</si>
  <si>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</si>
  <si>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</si>
  <si>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</si>
  <si>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</si>
  <si>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</si>
  <si>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</si>
  <si>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</si>
  <si>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</si>
  <si>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</si>
  <si>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</si>
  <si>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</si>
  <si>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</si>
  <si>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</si>
  <si>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</si>
  <si>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</si>
  <si>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</si>
  <si>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</si>
  <si>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</si>
  <si>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</si>
  <si>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</si>
  <si>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</si>
  <si>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</si>
  <si>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</si>
  <si>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</si>
  <si>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</si>
  <si>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</si>
  <si>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</si>
  <si>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</si>
  <si>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</si>
  <si>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</si>
  <si>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</si>
  <si>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</si>
  <si>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</si>
  <si>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</si>
  <si>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</si>
  <si>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</si>
  <si>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</si>
  <si>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</si>
  <si>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</si>
  <si>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</si>
  <si>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</si>
  <si>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</si>
  <si>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</si>
  <si>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</si>
  <si>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</si>
  <si>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</si>
  <si>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</si>
  <si>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</si>
  <si>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</si>
  <si>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</si>
  <si>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</si>
  <si>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</si>
  <si>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</si>
  <si>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</si>
  <si>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</si>
  <si>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</si>
  <si>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</si>
  <si>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</si>
  <si>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</si>
  <si>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</si>
  <si>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</si>
  <si>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</si>
  <si>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</si>
  <si>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</si>
  <si>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</si>
  <si>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</si>
  <si>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</si>
  <si>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</si>
  <si>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</si>
  <si>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</si>
  <si>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</si>
  <si>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</si>
  <si>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</si>
  <si>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</si>
  <si>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</si>
  <si>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</si>
  <si>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</si>
  <si>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</si>
  <si>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</si>
  <si>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</si>
  <si>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</si>
  <si>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</si>
  <si>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</si>
  <si>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</si>
  <si>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</si>
  <si>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</si>
  <si>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</si>
  <si>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</si>
  <si>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</si>
  <si>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</si>
  <si>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</si>
  <si>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</si>
  <si>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</si>
  <si>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</si>
  <si>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</si>
  <si>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</si>
  <si>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</si>
  <si>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</si>
  <si>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</si>
  <si>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</si>
  <si>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</si>
  <si>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</si>
  <si>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</si>
  <si>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</si>
  <si>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</si>
  <si>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</si>
  <si>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</si>
  <si>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</si>
  <si>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</si>
  <si>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</si>
  <si>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</si>
  <si>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</si>
  <si>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</si>
  <si>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</si>
  <si>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</si>
  <si>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</si>
  <si>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</si>
  <si>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</si>
  <si>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</si>
  <si>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</si>
  <si>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</si>
  <si>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</si>
  <si>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</si>
  <si>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</si>
  <si>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</si>
  <si>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</si>
  <si>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</si>
  <si>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</si>
  <si>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</si>
  <si>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</si>
  <si>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</si>
  <si>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</si>
  <si>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</si>
  <si>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</si>
  <si>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</si>
  <si>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</si>
  <si>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</si>
  <si>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</si>
  <si>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</si>
  <si>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</si>
  <si>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</si>
  <si>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</si>
  <si>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</si>
  <si>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</si>
  <si>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</si>
  <si>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</si>
  <si>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</si>
  <si>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</si>
  <si>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</si>
  <si>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</si>
  <si>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</si>
  <si>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</si>
  <si>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</si>
  <si>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</si>
  <si>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</si>
  <si>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</si>
  <si>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</si>
  <si>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</si>
  <si>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</si>
  <si>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</si>
  <si>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</si>
  <si>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</si>
  <si>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</si>
  <si>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</si>
  <si>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</si>
  <si>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</si>
  <si>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</si>
  <si>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</si>
  <si>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</si>
  <si>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</si>
  <si>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</si>
  <si>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</si>
  <si>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</si>
  <si>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</si>
  <si>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</si>
  <si>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</si>
  <si>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</si>
  <si>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</si>
  <si>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</si>
  <si>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</si>
  <si>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</si>
  <si>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</si>
  <si>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</si>
  <si>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</si>
  <si>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</si>
  <si>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</si>
  <si>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</si>
  <si>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</si>
  <si>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</si>
  <si>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</si>
  <si>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</si>
  <si>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</si>
  <si>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</si>
  <si>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</si>
  <si>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</si>
  <si>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</si>
  <si>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</si>
  <si>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</si>
  <si>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</si>
  <si>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</si>
  <si>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</si>
  <si>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</si>
  <si>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</si>
  <si>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</si>
  <si>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</si>
  <si>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</si>
  <si>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</si>
  <si>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</si>
  <si>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</si>
  <si>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</si>
  <si>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</si>
  <si>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</si>
  <si>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</si>
  <si>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</si>
  <si>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</si>
  <si>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</si>
  <si>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</si>
  <si>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</si>
  <si>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</si>
  <si>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</si>
  <si>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</si>
  <si>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</si>
  <si>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</si>
  <si>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</si>
  <si>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</si>
  <si>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</si>
  <si>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</si>
  <si>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</si>
  <si>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</si>
  <si>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</si>
  <si>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</si>
  <si>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</si>
  <si>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</si>
  <si>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</si>
  <si>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</si>
  <si>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</si>
  <si>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</si>
  <si>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</si>
  <si>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</si>
  <si>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</si>
  <si>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</si>
  <si>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</si>
  <si>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</si>
  <si>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</si>
  <si>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</si>
  <si>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</si>
  <si>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</si>
  <si>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</si>
  <si>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</si>
  <si>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</si>
  <si>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</si>
  <si>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</si>
  <si>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</si>
  <si>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</si>
  <si>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</si>
  <si>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</si>
  <si>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</si>
  <si>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</si>
  <si>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</si>
  <si>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</si>
  <si>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</si>
  <si>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</si>
  <si>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</si>
  <si>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</si>
  <si>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</si>
  <si>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</si>
  <si>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</si>
  <si>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</si>
  <si>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</si>
  <si>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</si>
  <si>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</si>
  <si>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</si>
  <si>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</si>
  <si>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</si>
  <si>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</si>
  <si>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</si>
  <si>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</si>
  <si>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</si>
  <si>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</si>
  <si>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</si>
  <si>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</si>
  <si>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</si>
  <si>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</si>
  <si>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</si>
  <si>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</si>
  <si>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</si>
  <si>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</si>
  <si>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</si>
  <si>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</si>
  <si>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</si>
  <si>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</si>
  <si>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</si>
  <si>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</si>
  <si>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</si>
  <si>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</si>
  <si>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</si>
  <si>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</si>
  <si>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</si>
  <si>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</si>
  <si>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</si>
  <si>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</si>
  <si>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</si>
  <si>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</si>
  <si>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</si>
  <si>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</si>
  <si>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</si>
  <si>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</si>
  <si>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</si>
  <si>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</si>
  <si>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</si>
  <si>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</si>
  <si>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</si>
  <si>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</si>
  <si>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</si>
  <si>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</si>
  <si>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</si>
  <si>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</si>
  <si>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</si>
  <si>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</si>
  <si>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</si>
  <si>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</si>
  <si>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</si>
  <si>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</si>
  <si>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</si>
  <si>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</si>
  <si>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</si>
  <si>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</si>
  <si>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</si>
  <si>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</si>
  <si>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</si>
  <si>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</si>
  <si>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</si>
  <si>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</si>
  <si>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</si>
  <si>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</si>
  <si>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</si>
  <si>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</si>
  <si>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</si>
  <si>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</si>
  <si>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</si>
  <si>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</si>
  <si>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</si>
  <si>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</si>
  <si>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</si>
  <si>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</si>
  <si>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</si>
  <si>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</si>
  <si>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</si>
  <si>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</si>
  <si>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</si>
  <si>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</si>
  <si>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</si>
  <si>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</si>
  <si>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</si>
  <si>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</si>
  <si>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</si>
  <si>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</si>
  <si>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</si>
  <si>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</si>
  <si>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</si>
  <si>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</si>
  <si>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</si>
  <si>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</si>
  <si>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</si>
  <si>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</si>
  <si>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</si>
  <si>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</si>
  <si>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</si>
  <si>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</si>
  <si>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</si>
  <si>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</si>
  <si>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</si>
  <si>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</si>
  <si>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</si>
  <si>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</si>
  <si>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</si>
  <si>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</si>
  <si>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</si>
  <si>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</si>
  <si>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</si>
  <si>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</si>
  <si>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</si>
  <si>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</si>
  <si>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</si>
  <si>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</si>
  <si>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</si>
  <si>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</si>
  <si>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</si>
  <si>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</si>
  <si>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</si>
  <si>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</si>
  <si>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</si>
  <si>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</si>
  <si>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</si>
  <si>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</si>
  <si>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</si>
  <si>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</si>
  <si>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</si>
  <si>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</si>
  <si>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</si>
  <si>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</si>
  <si>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</si>
  <si>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</si>
  <si>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</si>
  <si>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</si>
  <si>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</si>
  <si>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</si>
  <si>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</si>
  <si>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</si>
  <si>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</si>
  <si>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</si>
  <si>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</si>
  <si>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</si>
  <si>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</si>
  <si>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</si>
  <si>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</si>
  <si>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</si>
  <si>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</si>
  <si>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</si>
  <si>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</si>
  <si>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</si>
  <si>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</si>
  <si>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</si>
  <si>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</si>
  <si>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</si>
  <si>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</si>
  <si>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</si>
  <si>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</si>
  <si>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</si>
  <si>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</si>
  <si>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</si>
  <si>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</si>
  <si>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</si>
  <si>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</si>
  <si>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</si>
  <si>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</si>
  <si>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</si>
  <si>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</si>
  <si>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</si>
  <si>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</si>
  <si>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</si>
  <si>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</si>
  <si>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</si>
  <si>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</si>
  <si>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</si>
  <si>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</si>
  <si>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</si>
  <si>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</si>
  <si>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</si>
  <si>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</si>
  <si>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</si>
  <si>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</si>
  <si>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</si>
  <si>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</si>
  <si>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</si>
  <si>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</si>
  <si>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</si>
  <si>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</si>
  <si>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</si>
  <si>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</si>
  <si>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</si>
  <si>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</si>
  <si>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</si>
  <si>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</si>
  <si>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</si>
  <si>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</si>
  <si>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</si>
  <si>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</si>
  <si>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</si>
  <si>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</si>
  <si>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</si>
  <si>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</si>
  <si>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</si>
  <si>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</si>
  <si>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</si>
  <si>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</si>
  <si>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</si>
  <si>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</si>
  <si>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</si>
  <si>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</si>
  <si>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</si>
  <si>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</si>
  <si>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</si>
  <si>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</si>
  <si>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</si>
  <si>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</si>
  <si>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</si>
  <si>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</si>
  <si>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</si>
  <si>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</si>
  <si>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</si>
  <si>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</si>
  <si>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</si>
  <si>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</si>
  <si>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</si>
  <si>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</si>
  <si>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</si>
  <si>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</si>
  <si>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</si>
  <si>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</si>
  <si>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</si>
  <si>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</si>
  <si>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</si>
  <si>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</si>
  <si>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</si>
  <si>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</si>
  <si>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</si>
  <si>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</si>
  <si>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</si>
  <si>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</si>
  <si>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</si>
  <si>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</si>
  <si>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</si>
  <si>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</si>
  <si>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</si>
  <si>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</si>
  <si>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</si>
  <si>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</si>
  <si>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</si>
  <si>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</si>
  <si>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</si>
  <si>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</si>
  <si>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</si>
  <si>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</si>
  <si>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</si>
  <si>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</si>
  <si>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</si>
  <si>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</si>
  <si>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</si>
  <si>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</si>
  <si>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</si>
  <si>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</si>
  <si>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</si>
  <si>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</si>
  <si>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</si>
  <si>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</si>
  <si>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</si>
  <si>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</si>
  <si>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</si>
  <si>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</si>
  <si>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</si>
  <si>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</si>
  <si>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</si>
  <si>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</si>
  <si>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</si>
  <si>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</si>
  <si>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</si>
  <si>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</si>
  <si>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</si>
  <si>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</si>
  <si>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</si>
  <si>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</si>
  <si>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</si>
  <si>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</si>
  <si>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</si>
  <si>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</si>
  <si>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</si>
  <si>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</si>
  <si>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</si>
  <si>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</si>
  <si>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</si>
  <si>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</si>
  <si>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</si>
  <si>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</si>
  <si>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</si>
  <si>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</si>
  <si>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</si>
  <si>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</si>
  <si>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</si>
  <si>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</si>
  <si>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</si>
  <si>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</si>
  <si>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</si>
  <si>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</si>
  <si>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</si>
  <si>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</si>
  <si>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</si>
  <si>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</si>
  <si>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</si>
  <si>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</si>
  <si>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</si>
  <si>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</si>
  <si>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</si>
  <si>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</si>
  <si>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</si>
  <si>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</si>
  <si>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</si>
  <si>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</si>
  <si>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</si>
  <si>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</si>
  <si>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</si>
  <si>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</si>
  <si>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</si>
  <si>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</si>
  <si>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</si>
  <si>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</si>
  <si>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</si>
  <si>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</si>
  <si>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</si>
  <si>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</si>
  <si>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</si>
  <si>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</si>
  <si>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</si>
  <si>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</si>
  <si>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</si>
  <si>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</si>
  <si>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</si>
  <si>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</si>
  <si>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</si>
  <si>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</si>
  <si>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</si>
  <si>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</si>
  <si>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</si>
  <si>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</si>
  <si>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</si>
  <si>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</si>
  <si>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</si>
  <si>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</si>
  <si>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</si>
  <si>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</si>
  <si>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</si>
  <si>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</si>
  <si>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</si>
  <si>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</si>
  <si>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</si>
  <si>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</si>
  <si>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</si>
  <si>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</si>
  <si>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</si>
  <si>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</si>
  <si>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</si>
  <si>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</si>
  <si>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</si>
  <si>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</si>
  <si>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</si>
  <si>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</si>
  <si>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</si>
  <si>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</si>
  <si>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</si>
  <si>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</si>
  <si>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</si>
  <si>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</si>
  <si>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</si>
  <si>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</si>
  <si>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</si>
  <si>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</si>
  <si>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</si>
  <si>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</si>
  <si>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</si>
  <si>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</si>
  <si>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</si>
  <si>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</si>
  <si>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</si>
  <si>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</si>
  <si>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</si>
  <si>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</si>
  <si>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</si>
  <si>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</si>
  <si>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</si>
  <si>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</si>
  <si>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</si>
  <si>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</si>
  <si>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</si>
  <si>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</si>
  <si>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</si>
  <si>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</si>
  <si>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</si>
  <si>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</si>
  <si>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</si>
  <si>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</si>
  <si>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</si>
  <si>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</si>
  <si>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</si>
  <si>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</si>
  <si>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</si>
  <si>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</si>
  <si>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</si>
  <si>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</si>
  <si>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</si>
  <si>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</si>
  <si>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</si>
  <si>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</si>
  <si>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</si>
  <si>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</si>
  <si>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</si>
  <si>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</si>
  <si>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</si>
  <si>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</si>
  <si>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</si>
  <si>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</si>
  <si>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</si>
  <si>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</si>
  <si>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</si>
  <si>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</si>
  <si>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</si>
  <si>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</si>
  <si>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</si>
  <si>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</si>
  <si>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</si>
  <si>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</si>
  <si>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</si>
  <si>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</si>
  <si>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</si>
  <si>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</si>
  <si>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</si>
  <si>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</si>
  <si>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</si>
  <si>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</si>
  <si>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</si>
  <si>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</si>
  <si>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</si>
  <si>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</si>
  <si>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</si>
  <si>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</si>
  <si>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</si>
  <si>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</si>
  <si>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</si>
  <si>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</si>
  <si>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</si>
  <si>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</si>
  <si>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</si>
  <si>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</si>
  <si>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</si>
  <si>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</si>
  <si>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</si>
  <si>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</si>
  <si>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</si>
  <si>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</si>
  <si>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</si>
  <si>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</si>
  <si>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</si>
  <si>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</si>
  <si>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</si>
  <si>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</si>
  <si>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</si>
  <si>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</si>
  <si>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</si>
  <si>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</si>
  <si>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</si>
  <si>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</si>
  <si>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</si>
  <si>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</si>
  <si>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</si>
  <si>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</si>
  <si>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</si>
  <si>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</si>
  <si>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</si>
  <si>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</si>
  <si>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</si>
  <si>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</si>
  <si>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</si>
  <si>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</si>
  <si>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</si>
  <si>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</si>
  <si>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</si>
  <si>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</si>
  <si>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</si>
  <si>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</si>
  <si>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</si>
  <si>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</si>
  <si>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</si>
  <si>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</si>
  <si>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</si>
  <si>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</si>
  <si>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</si>
  <si>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</si>
  <si>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</si>
  <si>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</si>
  <si>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</si>
  <si>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</si>
  <si>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</si>
  <si>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</si>
  <si>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</si>
  <si>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</si>
  <si>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</si>
  <si>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</si>
  <si>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</si>
  <si>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</si>
  <si>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</si>
  <si>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</si>
  <si>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</si>
  <si>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</si>
  <si>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</si>
  <si>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</si>
  <si>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</si>
  <si>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</si>
  <si>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</si>
  <si>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</si>
  <si>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</si>
  <si>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</si>
  <si>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</si>
  <si>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</si>
  <si>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</si>
  <si>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</si>
  <si>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</si>
  <si>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</si>
  <si>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</si>
  <si>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</si>
  <si>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</si>
  <si>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</si>
  <si>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</si>
  <si>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</si>
  <si>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</si>
  <si>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</si>
  <si>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</si>
  <si>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</si>
  <si>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</si>
  <si>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</si>
  <si>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</si>
  <si>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</si>
  <si>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</si>
  <si>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</si>
  <si>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</si>
  <si>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</si>
  <si>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</si>
  <si>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</si>
  <si>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</si>
  <si>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</si>
  <si>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</si>
  <si>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</si>
  <si>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</si>
  <si>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</si>
  <si>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</si>
  <si>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</si>
  <si>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</si>
  <si>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</si>
  <si>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</si>
  <si>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</si>
  <si>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</si>
  <si>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</si>
  <si>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</si>
  <si>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</si>
  <si>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</si>
  <si>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</si>
  <si>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</si>
  <si>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</si>
  <si>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</si>
  <si>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</si>
  <si>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</si>
  <si>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</si>
  <si>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</si>
  <si>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</si>
  <si>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</si>
  <si>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</si>
  <si>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</si>
  <si>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</si>
  <si>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</si>
  <si>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</si>
  <si>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</si>
  <si>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</si>
  <si>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</si>
  <si>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</si>
  <si>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</si>
  <si>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</si>
  <si>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</si>
  <si>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</si>
  <si>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</si>
  <si>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</si>
  <si>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</si>
  <si>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</si>
  <si>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</si>
  <si>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</si>
  <si>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</si>
  <si>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</si>
  <si>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</si>
  <si>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</si>
  <si>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</si>
  <si>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</si>
  <si>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</si>
  <si>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</si>
  <si>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</si>
  <si>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</si>
  <si>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</si>
  <si>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</si>
  <si>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</si>
  <si>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</si>
  <si>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</si>
  <si>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</si>
  <si>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</si>
  <si>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</si>
  <si>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</si>
  <si>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</si>
  <si>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</si>
  <si>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</si>
  <si>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</si>
  <si>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</si>
  <si>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</si>
  <si>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</si>
  <si>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</si>
  <si>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</si>
  <si>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</si>
  <si>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</si>
  <si>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</si>
  <si>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</si>
  <si>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</si>
  <si>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</si>
  <si>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</si>
  <si>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</si>
  <si>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</si>
  <si>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</si>
  <si>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</si>
  <si>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</si>
  <si>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</si>
  <si>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</si>
  <si>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</si>
  <si>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</si>
  <si>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</si>
  <si>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</si>
  <si>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</si>
  <si>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</si>
  <si>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</si>
  <si>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</si>
  <si>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</si>
  <si>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</si>
  <si>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</si>
  <si>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</si>
  <si>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</si>
  <si>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</si>
  <si>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</si>
  <si>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</si>
  <si>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</si>
  <si>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</si>
  <si>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</si>
  <si>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</si>
  <si>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</si>
  <si>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</si>
  <si>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</si>
  <si>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</si>
  <si>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</si>
  <si>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</si>
  <si>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</si>
  <si>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</si>
  <si>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</si>
  <si>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</si>
  <si>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</si>
  <si>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</si>
  <si>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</si>
  <si>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</si>
  <si>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</si>
  <si>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</si>
  <si>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</si>
  <si>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</si>
  <si>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</si>
  <si>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</si>
  <si>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</si>
  <si>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</si>
  <si>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</si>
  <si>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</si>
  <si>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</si>
  <si>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</si>
  <si>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</si>
  <si>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</si>
  <si>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</si>
  <si>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</si>
  <si>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</si>
  <si>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</si>
  <si>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</si>
  <si>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</si>
  <si>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</si>
  <si>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</si>
  <si>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</si>
  <si>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</si>
  <si>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</si>
  <si>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</si>
  <si>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</si>
  <si>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</si>
  <si>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</si>
  <si>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</si>
  <si>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</si>
  <si>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</si>
  <si>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</si>
  <si>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</si>
  <si>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</si>
  <si>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</si>
  <si>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</si>
  <si>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</si>
  <si>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</si>
  <si>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</si>
  <si>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</si>
  <si>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</si>
  <si>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</si>
  <si>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</si>
  <si>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</si>
  <si>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</si>
  <si>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</si>
  <si>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</si>
  <si>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</si>
  <si>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</si>
  <si>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</si>
  <si>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</si>
  <si>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</si>
  <si>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</si>
  <si>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</si>
  <si>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</si>
  <si>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</si>
  <si>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</si>
  <si>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</si>
  <si>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</si>
  <si>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</si>
  <si>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</si>
  <si>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</si>
  <si>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</si>
  <si>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</si>
  <si>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</si>
  <si>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</si>
  <si>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</si>
  <si>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</si>
  <si>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</si>
  <si>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</si>
  <si>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</si>
  <si>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</si>
  <si>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</si>
  <si>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</si>
  <si>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</si>
  <si>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</si>
  <si>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</si>
  <si>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</si>
  <si>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</si>
  <si>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</si>
  <si>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</si>
  <si>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</si>
  <si>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</si>
  <si>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</si>
  <si>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</si>
  <si>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</si>
  <si>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</si>
  <si>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</si>
  <si>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</si>
  <si>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</si>
  <si>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</si>
  <si>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</si>
  <si>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</si>
  <si>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</si>
  <si>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</si>
  <si>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</si>
  <si>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</si>
  <si>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</si>
  <si>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</si>
  <si>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</si>
  <si>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</si>
  <si>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</si>
  <si>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</si>
  <si>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</si>
  <si>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</si>
  <si>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</si>
  <si>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</si>
  <si>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</si>
  <si>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</si>
  <si>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</si>
  <si>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</si>
  <si>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</si>
  <si>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</si>
  <si>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</si>
  <si>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</si>
  <si>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</si>
  <si>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</si>
  <si>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</si>
  <si>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</si>
  <si>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</si>
  <si>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</si>
  <si>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</si>
  <si>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</si>
  <si>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</si>
  <si>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</si>
  <si>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</si>
  <si>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</si>
  <si>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</si>
  <si>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</si>
  <si>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</si>
  <si>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</si>
  <si>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</si>
  <si>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</si>
  <si>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</si>
  <si>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</si>
  <si>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</si>
  <si>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</si>
  <si>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</si>
  <si>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</si>
  <si>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</si>
  <si>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</si>
  <si>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</si>
  <si>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</si>
  <si>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</si>
  <si>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</si>
  <si>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</si>
  <si>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</si>
  <si>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</si>
  <si>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</si>
  <si>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</si>
  <si>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</si>
  <si>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</si>
  <si>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</si>
  <si>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</si>
  <si>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</si>
  <si>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</si>
  <si>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</si>
  <si>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</si>
  <si>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</si>
  <si>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</si>
  <si>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</si>
  <si>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</si>
  <si>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</si>
  <si>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</si>
  <si>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</si>
  <si>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</si>
  <si>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</si>
  <si>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</si>
  <si>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</si>
  <si>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</si>
  <si>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</si>
  <si>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</si>
  <si>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</si>
  <si>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</si>
  <si>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</si>
  <si>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</si>
  <si>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</si>
  <si>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</si>
  <si>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</si>
  <si>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</si>
  <si>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</si>
  <si>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</si>
  <si>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</si>
  <si>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</si>
  <si>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</si>
  <si>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</si>
  <si>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</si>
  <si>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</si>
  <si>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</si>
  <si>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</si>
  <si>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</si>
  <si>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</si>
  <si>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</si>
  <si>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</si>
  <si>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</si>
  <si>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</si>
  <si>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</si>
  <si>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</si>
  <si>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</si>
  <si>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</si>
  <si>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</si>
  <si>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</si>
  <si>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</si>
  <si>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</si>
  <si>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</si>
  <si>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</si>
  <si>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</si>
  <si>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</si>
  <si>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</si>
  <si>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</si>
  <si>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</si>
  <si>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</si>
  <si>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</si>
  <si>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</si>
  <si>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</si>
  <si>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</si>
  <si>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</si>
  <si>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</si>
  <si>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</si>
  <si>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</si>
  <si>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</si>
  <si>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</si>
  <si>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</si>
  <si>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</si>
  <si>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</si>
  <si>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</si>
  <si>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</si>
  <si>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</si>
  <si>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</si>
  <si>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</si>
  <si>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</si>
  <si>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</si>
  <si>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</si>
  <si>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</si>
  <si>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</si>
  <si>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</si>
  <si>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</si>
  <si>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</si>
  <si>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</si>
  <si>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</si>
  <si>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</si>
  <si>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</si>
  <si>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</si>
  <si>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</si>
  <si>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</si>
  <si>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</si>
  <si>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</si>
  <si>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</si>
  <si>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</si>
  <si>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</si>
  <si>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</si>
  <si>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</si>
  <si>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</si>
  <si>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</si>
  <si>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</si>
  <si>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</si>
  <si>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</si>
  <si>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</si>
  <si>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</si>
  <si>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</si>
  <si>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</si>
  <si>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</si>
  <si>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</si>
  <si>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</si>
  <si>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</si>
  <si>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</si>
  <si>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</si>
  <si>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</si>
  <si>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</si>
  <si>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</si>
  <si>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</si>
  <si>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</si>
  <si>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</si>
  <si>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</si>
  <si>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</si>
  <si>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</si>
  <si>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</si>
  <si>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</si>
  <si>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</si>
  <si>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</si>
  <si>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</si>
  <si>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</si>
  <si>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</si>
  <si>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</si>
  <si>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</si>
  <si>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</si>
  <si>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</si>
  <si>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</si>
  <si>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</si>
  <si>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</si>
  <si>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</si>
  <si>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</si>
  <si>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</si>
  <si>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</si>
  <si>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</si>
  <si>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</si>
  <si>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</si>
  <si>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</si>
  <si>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</si>
  <si>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</si>
  <si>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</si>
  <si>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</si>
  <si>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</si>
  <si>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</si>
  <si>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</si>
  <si>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</si>
  <si>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</si>
  <si>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</si>
  <si>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</si>
  <si>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</si>
  <si>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</si>
  <si>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</si>
  <si>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</si>
  <si>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</si>
  <si>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</si>
  <si>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</si>
  <si>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</si>
  <si>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</si>
  <si>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</si>
  <si>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</si>
  <si>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</si>
  <si>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</si>
  <si>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</si>
  <si>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</si>
  <si>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</si>
  <si>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</si>
  <si>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</si>
  <si>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</si>
  <si>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</si>
  <si>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</si>
  <si>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</si>
  <si>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</si>
  <si>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</si>
  <si>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</si>
  <si>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</si>
  <si>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</si>
  <si>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</si>
  <si>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</si>
  <si>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</si>
  <si>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</si>
  <si>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</si>
  <si>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</si>
  <si>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</si>
  <si>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</si>
  <si>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</si>
  <si>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</si>
  <si>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</si>
  <si>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</si>
  <si>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</si>
  <si>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</si>
  <si>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</si>
  <si>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</si>
  <si>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</si>
  <si>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</si>
  <si>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</si>
  <si>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</si>
  <si>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</si>
  <si>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</si>
  <si>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</si>
  <si>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</si>
  <si>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</si>
  <si>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</si>
  <si>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</si>
  <si>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</si>
  <si>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</si>
  <si>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</si>
  <si>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</si>
  <si>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</si>
  <si>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</si>
  <si>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</si>
  <si>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</si>
  <si>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</si>
  <si>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</si>
  <si>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</si>
  <si>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</si>
  <si>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</si>
  <si>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</si>
  <si>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</si>
  <si>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</si>
  <si>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</si>
  <si>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</si>
  <si>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</si>
  <si>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</si>
  <si>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</si>
  <si>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</si>
  <si>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</si>
  <si>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</si>
  <si>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</si>
  <si>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</si>
  <si>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</si>
  <si>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</si>
  <si>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</si>
  <si>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</si>
  <si>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</si>
  <si>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</si>
  <si>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</si>
  <si>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</si>
  <si>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</si>
  <si>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</si>
  <si>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</si>
  <si>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</si>
  <si>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</si>
  <si>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</si>
  <si>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</si>
  <si>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</si>
  <si>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</si>
  <si>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</si>
  <si>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</si>
  <si>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</si>
  <si>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</si>
  <si>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</si>
  <si>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</si>
  <si>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</si>
  <si>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</si>
  <si>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</si>
  <si>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</si>
  <si>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</si>
  <si>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</si>
  <si>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</si>
  <si>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</si>
  <si>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</si>
  <si>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</si>
  <si>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</si>
  <si>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</si>
  <si>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</si>
  <si>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</si>
  <si>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</si>
  <si>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</si>
  <si>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</si>
  <si>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</si>
  <si>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</si>
  <si>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</si>
  <si>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</si>
  <si>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</si>
  <si>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</si>
  <si>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</si>
  <si>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</si>
  <si>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</si>
  <si>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</si>
  <si>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</si>
  <si>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</si>
  <si>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</si>
  <si>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</si>
  <si>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</si>
  <si>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</si>
  <si>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</si>
  <si>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</si>
  <si>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</si>
  <si>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</si>
  <si>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</si>
  <si>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</si>
  <si>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</si>
  <si>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</si>
  <si>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</si>
  <si>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</si>
  <si>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</si>
  <si>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</si>
  <si>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</si>
  <si>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</si>
  <si>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</si>
  <si>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</si>
  <si>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</si>
  <si>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</si>
  <si>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</si>
  <si>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</si>
  <si>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</si>
  <si>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</si>
  <si>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</si>
  <si>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</si>
  <si>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</si>
  <si>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</si>
  <si>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</si>
  <si>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</si>
  <si>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</si>
  <si>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</si>
  <si>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</si>
  <si>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</si>
  <si>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</si>
  <si>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</si>
  <si>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</si>
  <si>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</si>
  <si>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</si>
  <si>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</si>
  <si>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</si>
  <si>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</si>
  <si>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</si>
  <si>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</si>
  <si>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</si>
  <si>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</si>
  <si>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</si>
  <si>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</si>
  <si>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</si>
  <si>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</si>
  <si>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</si>
  <si>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</si>
  <si>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</si>
  <si>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</si>
  <si>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</si>
  <si>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</si>
  <si>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</si>
  <si>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</si>
  <si>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</si>
  <si>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</si>
  <si>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</si>
  <si>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</si>
  <si>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</si>
  <si>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</si>
  <si>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</si>
  <si>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</si>
  <si>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</si>
  <si>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</si>
  <si>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</si>
  <si>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</si>
  <si>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</si>
  <si>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</si>
  <si>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</si>
  <si>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</si>
  <si>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</si>
  <si>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</si>
  <si>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</si>
  <si>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</si>
  <si>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</si>
  <si>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</si>
  <si>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</si>
  <si>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</si>
  <si>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</si>
  <si>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</si>
  <si>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</si>
  <si>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</si>
  <si>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</si>
  <si>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</si>
  <si>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</si>
  <si>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</si>
  <si>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</si>
  <si>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</si>
  <si>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</si>
  <si>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</si>
  <si>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</si>
  <si>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</si>
  <si>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</si>
  <si>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</si>
  <si>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</si>
  <si>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</si>
  <si>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</si>
  <si>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</si>
  <si>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</si>
  <si>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</si>
  <si>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</si>
  <si>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</si>
  <si>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</si>
  <si>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</si>
  <si>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</si>
  <si>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</si>
  <si>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</si>
  <si>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</si>
  <si>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</si>
  <si>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</si>
  <si>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</si>
  <si>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</si>
  <si>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</si>
  <si>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</si>
  <si>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</si>
  <si>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</si>
  <si>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</si>
  <si>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</si>
  <si>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</si>
  <si>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</si>
  <si>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</si>
  <si>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</si>
  <si>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</si>
  <si>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</si>
  <si>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</si>
  <si>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</si>
  <si>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</si>
  <si>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</si>
  <si>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</si>
  <si>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</si>
  <si>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</si>
  <si>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</si>
  <si>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</si>
  <si>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</si>
  <si>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</si>
  <si>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</si>
  <si>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</si>
  <si>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</si>
  <si>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</si>
  <si>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</si>
  <si>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</si>
  <si>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</si>
  <si>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</si>
  <si>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</si>
  <si>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</si>
  <si>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</si>
  <si>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</si>
  <si>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</si>
  <si>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</si>
  <si>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</si>
  <si>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</si>
  <si>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</si>
  <si>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</si>
  <si>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</si>
  <si>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</si>
  <si>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</si>
  <si>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</si>
  <si>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</si>
  <si>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</si>
  <si>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</si>
  <si>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</si>
  <si>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</si>
  <si>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</si>
  <si>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</si>
  <si>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</si>
  <si>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</si>
  <si>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</si>
  <si>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</si>
  <si>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</si>
  <si>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</si>
  <si>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</si>
  <si>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</si>
  <si>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</si>
  <si>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</si>
  <si>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</si>
  <si>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</si>
  <si>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</si>
  <si>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</si>
  <si>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</si>
  <si>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</si>
  <si>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</si>
  <si>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</si>
  <si>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</si>
  <si>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</si>
  <si>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</si>
  <si>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</si>
  <si>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</si>
  <si>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</si>
  <si>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</si>
  <si>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</si>
  <si>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</si>
  <si>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</si>
  <si>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</si>
  <si>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</si>
  <si>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</si>
  <si>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</si>
  <si>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</si>
  <si>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</si>
  <si>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</si>
  <si>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</si>
  <si>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</si>
  <si>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</si>
  <si>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</si>
  <si>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</si>
  <si>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</si>
  <si>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</si>
  <si>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</si>
  <si>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</si>
  <si>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</si>
  <si>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</si>
  <si>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</si>
  <si>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</si>
  <si>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</si>
  <si>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</si>
  <si>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</si>
  <si>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</si>
  <si>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</si>
  <si>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</si>
  <si>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</si>
  <si>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</si>
  <si>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</si>
  <si>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</si>
  <si>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</si>
  <si>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</si>
  <si>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</si>
  <si>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</si>
  <si>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</si>
  <si>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</si>
  <si>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</si>
  <si>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</si>
  <si>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</si>
  <si>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</si>
  <si>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</si>
  <si>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</si>
  <si>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</si>
  <si>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</si>
  <si>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</si>
  <si>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</si>
  <si>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</si>
  <si>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</si>
  <si>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</si>
  <si>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</si>
  <si>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</si>
  <si>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</si>
  <si>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</si>
  <si>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</si>
  <si>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</si>
  <si>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</si>
  <si>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</si>
  <si>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</si>
  <si>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</si>
  <si>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</si>
  <si>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</si>
  <si>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</si>
  <si>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</si>
  <si>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</si>
  <si>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</si>
  <si>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</si>
  <si>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</si>
  <si>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</si>
  <si>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</si>
  <si>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</si>
  <si>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</si>
  <si>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</si>
  <si>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</si>
  <si>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</si>
  <si>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</si>
  <si>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</si>
  <si>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</si>
  <si>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</si>
  <si>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</si>
  <si>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</si>
  <si>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</si>
  <si>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</si>
  <si>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</si>
  <si>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</si>
  <si>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</si>
  <si>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</si>
  <si>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</si>
  <si>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</si>
  <si>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</si>
  <si>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</si>
  <si>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</si>
  <si>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</si>
  <si>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</si>
  <si>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</si>
  <si>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</si>
  <si>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</si>
  <si>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</si>
  <si>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</si>
  <si>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</si>
  <si>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</si>
  <si>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</si>
  <si>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</si>
  <si>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</si>
  <si>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</si>
  <si>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</si>
  <si>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</si>
  <si>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</si>
  <si>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</si>
  <si>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</si>
  <si>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</si>
  <si>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</si>
  <si>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</si>
  <si>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</si>
  <si>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</si>
  <si>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</si>
  <si>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</si>
  <si>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</si>
  <si>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</si>
  <si>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</si>
  <si>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</si>
  <si>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</si>
  <si>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</si>
  <si>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</si>
  <si>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</si>
  <si>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</si>
  <si>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</si>
  <si>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</si>
  <si>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</si>
  <si>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</si>
  <si>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</si>
  <si>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</si>
  <si>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</si>
  <si>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</si>
  <si>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</si>
  <si>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</si>
  <si>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</si>
  <si>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</si>
  <si>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</si>
  <si>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</si>
  <si>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</si>
  <si>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</si>
  <si>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</si>
  <si>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</si>
  <si>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</si>
  <si>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</si>
  <si>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</si>
  <si>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</si>
  <si>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</si>
  <si>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</si>
  <si>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</si>
  <si>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</si>
  <si>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</si>
  <si>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</si>
  <si>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</si>
  <si>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</si>
  <si>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</si>
  <si>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</si>
  <si>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</si>
  <si>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</si>
  <si>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</si>
  <si>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</si>
  <si>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</si>
  <si>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</si>
  <si>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</si>
  <si>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</si>
  <si>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</si>
  <si>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</si>
  <si>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</si>
  <si>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</si>
  <si>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</si>
  <si>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</si>
  <si>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</si>
  <si>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</si>
  <si>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</si>
  <si>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</si>
  <si>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</si>
  <si>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</si>
  <si>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</si>
  <si>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</si>
  <si>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</si>
  <si>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</si>
  <si>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</si>
  <si>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</si>
  <si>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</si>
  <si>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</si>
  <si>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</si>
  <si>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</si>
  <si>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</si>
  <si>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</si>
  <si>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</si>
  <si>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</si>
  <si>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</si>
  <si>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</si>
  <si>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</si>
  <si>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</si>
  <si>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</si>
  <si>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</si>
  <si>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</si>
  <si>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</si>
  <si>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</si>
  <si>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</si>
  <si>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</si>
  <si>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</si>
  <si>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</si>
  <si>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</si>
  <si>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</si>
  <si>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</si>
  <si>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</si>
  <si>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</si>
  <si>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</si>
  <si>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</si>
  <si>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</si>
  <si>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</si>
  <si>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</si>
  <si>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</si>
  <si>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</si>
  <si>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</si>
  <si>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</si>
  <si>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</si>
  <si>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</si>
  <si>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</si>
  <si>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</si>
  <si>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</si>
  <si>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</si>
  <si>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</si>
  <si>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</si>
  <si>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</si>
  <si>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</si>
  <si>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</si>
  <si>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</si>
  <si>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</si>
  <si>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</si>
  <si>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</si>
  <si>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</si>
  <si>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</si>
  <si>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</si>
  <si>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</si>
  <si>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</si>
  <si>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</si>
  <si>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</si>
  <si>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</si>
  <si>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</si>
  <si>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</si>
  <si>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</si>
  <si>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</si>
  <si>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</si>
  <si>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</si>
  <si>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</si>
  <si>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</si>
  <si>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</si>
  <si>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</si>
  <si>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</si>
  <si>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</si>
  <si>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</si>
  <si>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</si>
  <si>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</si>
  <si>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</si>
  <si>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</si>
  <si>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</si>
  <si>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</si>
  <si>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</si>
  <si>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</si>
  <si>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</si>
  <si>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</si>
  <si>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</si>
  <si>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</si>
  <si>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</si>
  <si>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</si>
  <si>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</si>
  <si>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</si>
  <si>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</si>
  <si>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</si>
  <si>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</si>
  <si>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</si>
  <si>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</si>
  <si>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</si>
  <si>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</si>
  <si>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</si>
  <si>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</si>
  <si>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</si>
  <si>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</si>
  <si>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</si>
  <si>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</si>
  <si>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</si>
  <si>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</si>
  <si>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</si>
  <si>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</si>
  <si>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</si>
  <si>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</si>
  <si>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</si>
  <si>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</si>
  <si>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</si>
  <si>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</si>
  <si>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</si>
  <si>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</si>
  <si>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</si>
  <si>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</si>
  <si>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</si>
  <si>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</si>
  <si>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</si>
  <si>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</si>
  <si>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</si>
  <si>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</si>
  <si>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</si>
  <si>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</si>
  <si>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</si>
  <si>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</si>
  <si>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</si>
  <si>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</si>
  <si>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</si>
  <si>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</si>
  <si>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</si>
  <si>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</si>
  <si>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</si>
  <si>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</si>
  <si>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</si>
  <si>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</si>
  <si>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</si>
  <si>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</si>
  <si>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</si>
  <si>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</si>
  <si>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</si>
  <si>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</si>
  <si>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</si>
  <si>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</si>
  <si>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</si>
  <si>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</si>
  <si>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</si>
  <si>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</si>
  <si>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</si>
  <si>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</si>
  <si>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</si>
  <si>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</si>
  <si>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</si>
  <si>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</si>
  <si>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</si>
  <si>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</si>
  <si>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</si>
  <si>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</si>
  <si>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</si>
  <si>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</si>
  <si>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</si>
  <si>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</si>
  <si>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</si>
  <si>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</si>
  <si>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</si>
  <si>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</si>
  <si>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</si>
  <si>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</si>
  <si>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</si>
  <si>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</si>
  <si>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</si>
  <si>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</si>
  <si>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</si>
  <si>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</si>
  <si>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</si>
  <si>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</si>
  <si>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</si>
  <si>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</si>
  <si>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</si>
  <si>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</si>
  <si>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</si>
  <si>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</si>
  <si>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</si>
  <si>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</si>
  <si>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</si>
  <si>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</si>
  <si>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</si>
  <si>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</si>
  <si>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</si>
  <si>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</si>
  <si>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</si>
  <si>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</si>
  <si>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</si>
  <si>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</si>
  <si>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</si>
  <si>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</si>
  <si>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</si>
  <si>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</si>
  <si>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</si>
  <si>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</si>
  <si>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</si>
  <si>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</si>
  <si>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</si>
  <si>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</si>
  <si>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</si>
  <si>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</si>
  <si>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</si>
  <si>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</si>
  <si>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</si>
  <si>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</si>
  <si>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</si>
  <si>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</si>
  <si>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</si>
  <si>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</si>
  <si>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</si>
  <si>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</si>
  <si>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</si>
  <si>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</si>
  <si>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</si>
  <si>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</si>
  <si>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</si>
  <si>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</si>
  <si>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</si>
  <si>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</si>
  <si>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</si>
  <si>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</si>
  <si>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</si>
  <si>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</si>
  <si>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</si>
  <si>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</si>
  <si>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</si>
  <si>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</si>
  <si>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</si>
  <si>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</si>
  <si>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</si>
  <si>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</si>
  <si>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</si>
  <si>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</si>
  <si>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</si>
  <si>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</si>
  <si>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</si>
  <si>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</si>
  <si>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</si>
  <si>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</si>
  <si>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</si>
  <si>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</si>
  <si>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</si>
  <si>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</si>
  <si>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</si>
  <si>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</si>
  <si>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</si>
  <si>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</si>
  <si>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</si>
  <si>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</si>
  <si>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</si>
  <si>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</si>
  <si>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</si>
  <si>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</si>
  <si>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</si>
  <si>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</si>
  <si>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</si>
  <si>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</si>
  <si>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</si>
  <si>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</si>
  <si>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</si>
  <si>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</si>
  <si>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</si>
  <si>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</si>
  <si>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</si>
  <si>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</si>
  <si>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</si>
  <si>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</si>
  <si>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</si>
  <si>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</si>
  <si>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</si>
  <si>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</si>
  <si>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</si>
  <si>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</si>
  <si>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</si>
  <si>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</si>
  <si>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</si>
  <si>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</si>
  <si>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</si>
  <si>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</si>
  <si>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</si>
  <si>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</si>
  <si>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</si>
  <si>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</si>
  <si>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</si>
  <si>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</si>
  <si>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</si>
  <si>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</si>
  <si>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</si>
  <si>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</si>
  <si>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</si>
  <si>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</si>
  <si>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</si>
  <si>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</si>
  <si>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</si>
  <si>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</si>
  <si>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</si>
  <si>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</si>
  <si>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</si>
  <si>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</si>
  <si>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</si>
  <si>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</si>
  <si>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</si>
  <si>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</si>
  <si>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</si>
  <si>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</si>
  <si>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</si>
  <si>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</si>
  <si>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</si>
  <si>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</si>
  <si>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</si>
  <si>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</si>
  <si>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</si>
  <si>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</si>
  <si>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</si>
  <si>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</si>
  <si>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</si>
  <si>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</si>
  <si>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</si>
  <si>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</si>
  <si>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</si>
  <si>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</si>
  <si>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</si>
  <si>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</si>
  <si>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</si>
  <si>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</si>
  <si>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</si>
  <si>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</si>
  <si>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</si>
  <si>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</si>
  <si>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</si>
  <si>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</si>
  <si>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</si>
  <si>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</si>
  <si>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</si>
  <si>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</si>
  <si>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</si>
  <si>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</si>
  <si>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</si>
  <si>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</si>
  <si>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</si>
  <si>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</si>
  <si>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</si>
  <si>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</si>
  <si>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</si>
  <si>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</si>
  <si>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</si>
  <si>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</si>
  <si>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</si>
  <si>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</si>
  <si>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</si>
  <si>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</si>
  <si>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</si>
  <si>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</si>
  <si>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</si>
  <si>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</si>
  <si>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</si>
  <si>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</si>
  <si>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</si>
  <si>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</si>
  <si>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</si>
  <si>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</si>
  <si>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</si>
  <si>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</si>
  <si>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</si>
  <si>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</si>
  <si>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</si>
  <si>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</si>
  <si>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</si>
  <si>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</si>
  <si>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</si>
  <si>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</si>
  <si>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</si>
  <si>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</si>
  <si>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</si>
  <si>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</si>
  <si>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</si>
  <si>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</si>
  <si>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</si>
  <si>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</si>
  <si>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</si>
  <si>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</si>
  <si>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</si>
  <si>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</si>
  <si>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</si>
  <si>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</si>
  <si>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</si>
  <si>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</si>
  <si>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</si>
  <si>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</si>
  <si>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</si>
  <si>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</si>
  <si>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</si>
  <si>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</si>
  <si>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</si>
  <si>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</si>
  <si>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</si>
  <si>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</si>
  <si>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</si>
  <si>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</si>
  <si>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</si>
  <si>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</si>
  <si>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</si>
  <si>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</si>
  <si>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</si>
  <si>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</si>
  <si>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</si>
  <si>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</si>
  <si>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</si>
  <si>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</si>
  <si>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</si>
  <si>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</si>
  <si>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</si>
  <si>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</si>
  <si>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</si>
  <si>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</si>
  <si>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</si>
  <si>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</si>
  <si>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</si>
  <si>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</si>
  <si>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</si>
  <si>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</si>
  <si>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</si>
  <si>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</si>
  <si>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</si>
  <si>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</si>
  <si>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</si>
  <si>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</si>
  <si>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</si>
  <si>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</si>
  <si>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</si>
  <si>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</si>
  <si>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</si>
  <si>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</si>
  <si>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</si>
  <si>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</si>
  <si>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</si>
  <si>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</si>
  <si>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</si>
  <si>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</si>
  <si>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</si>
  <si>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</si>
  <si>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</si>
  <si>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</si>
  <si>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</si>
  <si>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</si>
  <si>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</si>
  <si>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</si>
  <si>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</si>
  <si>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</si>
  <si>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</si>
  <si>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</si>
  <si>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</si>
  <si>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</si>
  <si>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</si>
  <si>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</si>
  <si>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</si>
  <si>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</si>
  <si>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</si>
  <si>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</si>
  <si>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</si>
  <si>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</si>
  <si>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</si>
  <si>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</si>
  <si>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</si>
  <si>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</si>
  <si>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</si>
  <si>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</si>
  <si>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</si>
  <si>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</si>
  <si>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</si>
  <si>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</si>
  <si>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</si>
  <si>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</si>
  <si>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</si>
  <si>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</si>
  <si>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</si>
  <si>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</si>
  <si>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</si>
  <si>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</si>
  <si>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</si>
  <si>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</si>
  <si>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</si>
  <si>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</si>
  <si>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</si>
  <si>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</si>
  <si>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</si>
  <si>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</si>
  <si>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</si>
  <si>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</si>
  <si>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</si>
  <si>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</si>
  <si>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</si>
  <si>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</si>
  <si>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</si>
  <si>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</si>
  <si>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</si>
  <si>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</si>
  <si>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</si>
  <si>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</si>
  <si>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</si>
  <si>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</si>
  <si>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</si>
  <si>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</si>
  <si>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</si>
  <si>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</si>
  <si>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</si>
  <si>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</si>
  <si>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</si>
  <si>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</si>
  <si>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</si>
  <si>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</si>
  <si>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</si>
  <si>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</si>
  <si>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</si>
  <si>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</si>
  <si>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</si>
  <si>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</si>
  <si>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</si>
  <si>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</si>
  <si>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</si>
  <si>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</si>
  <si>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</si>
  <si>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</si>
  <si>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</si>
  <si>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</si>
  <si>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</si>
  <si>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</si>
  <si>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</si>
  <si>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</si>
  <si>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</si>
  <si>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</si>
  <si>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</si>
  <si>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</si>
  <si>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</si>
  <si>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</si>
  <si>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</si>
  <si>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</si>
  <si>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</si>
  <si>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</si>
  <si>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</si>
  <si>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</si>
  <si>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</si>
  <si>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</si>
  <si>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</si>
  <si>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</si>
  <si>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</si>
  <si>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</si>
  <si>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</si>
  <si>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</si>
  <si>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</si>
  <si>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</si>
  <si>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</si>
  <si>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</si>
  <si>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</si>
  <si>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</si>
  <si>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</si>
  <si>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</si>
  <si>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</si>
  <si>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</si>
  <si>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</si>
  <si>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</si>
  <si>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</si>
  <si>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</si>
  <si>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</si>
  <si>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</si>
  <si>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</si>
  <si>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</si>
  <si>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</si>
  <si>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</si>
  <si>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</si>
  <si>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</si>
  <si>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</si>
  <si>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</si>
  <si>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</si>
  <si>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</si>
  <si>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</si>
  <si>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</si>
  <si>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</si>
  <si>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</si>
  <si>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</si>
  <si>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</si>
  <si>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</si>
  <si>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</si>
  <si>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</si>
  <si>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</si>
  <si>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</si>
  <si>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</si>
  <si>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</si>
  <si>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</si>
  <si>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</si>
  <si>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</si>
  <si>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</si>
  <si>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</si>
  <si>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</si>
  <si>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</si>
  <si>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</si>
  <si>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</si>
  <si>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</si>
  <si>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</si>
  <si>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</si>
  <si>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</si>
  <si>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</si>
  <si>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</si>
  <si>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</si>
  <si>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</si>
  <si>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</si>
  <si>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</si>
  <si>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</si>
  <si>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</si>
  <si>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</si>
  <si>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</si>
  <si>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</si>
  <si>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</si>
  <si>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</si>
  <si>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</si>
  <si>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</si>
  <si>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</si>
  <si>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</si>
  <si>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</si>
  <si>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</si>
  <si>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</si>
  <si>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</si>
  <si>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</si>
  <si>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</si>
  <si>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</si>
  <si>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</si>
  <si>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</si>
  <si>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</si>
  <si>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</si>
  <si>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</si>
  <si>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</si>
  <si>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</si>
  <si>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</si>
  <si>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</si>
  <si>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</si>
  <si>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</si>
  <si>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</si>
  <si>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</si>
  <si>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</si>
  <si>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</si>
  <si>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</si>
  <si>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</si>
  <si>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</si>
  <si>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</si>
  <si>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</si>
  <si>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</si>
  <si>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</si>
  <si>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</si>
  <si>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</si>
  <si>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</si>
  <si>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</si>
  <si>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</si>
  <si>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</si>
  <si>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</si>
  <si>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</si>
  <si>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</si>
  <si>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</si>
  <si>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</si>
  <si>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</si>
  <si>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</si>
  <si>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</si>
  <si>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</si>
  <si>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</si>
  <si>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</si>
  <si>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</si>
  <si>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</si>
  <si>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</si>
  <si>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</si>
  <si>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</si>
  <si>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</si>
  <si>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</si>
  <si>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</si>
  <si>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</si>
  <si>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</si>
  <si>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</si>
  <si>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</si>
  <si>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</si>
  <si>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</si>
  <si>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</si>
  <si>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</si>
  <si>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</si>
  <si>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</si>
  <si>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</si>
  <si>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</si>
  <si>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</si>
  <si>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</si>
  <si>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</si>
  <si>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</si>
  <si>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</si>
  <si>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</si>
  <si>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</si>
  <si>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</si>
  <si>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</si>
  <si>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</si>
  <si>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</si>
  <si>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</si>
  <si>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</si>
  <si>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</si>
  <si>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</si>
  <si>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</si>
  <si>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</si>
  <si>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</si>
  <si>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</si>
  <si>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</si>
  <si>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</si>
  <si>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</si>
  <si>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</si>
  <si>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</si>
  <si>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</si>
  <si>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</si>
  <si>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</si>
  <si>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</si>
  <si>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</si>
  <si>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</si>
  <si>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</si>
  <si>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</si>
  <si>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</si>
  <si>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</si>
  <si>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</si>
  <si>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</si>
  <si>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</si>
  <si>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</si>
  <si>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</si>
  <si>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</si>
  <si>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</si>
  <si>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</si>
  <si>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</si>
  <si>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</si>
  <si>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</si>
  <si>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</si>
  <si>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</si>
  <si>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</si>
  <si>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</si>
  <si>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</si>
  <si>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</si>
  <si>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</si>
  <si>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</si>
  <si>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</si>
  <si>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</si>
  <si>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</si>
  <si>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</si>
  <si>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</si>
  <si>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</si>
  <si>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</si>
  <si>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</si>
  <si>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</si>
  <si>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</si>
  <si>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</si>
  <si>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</si>
  <si>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</si>
  <si>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</si>
  <si>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</si>
  <si>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</si>
  <si>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</si>
  <si>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</si>
  <si>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</si>
  <si>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</si>
  <si>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</si>
  <si>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</si>
  <si>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</si>
  <si>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</si>
  <si>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</si>
  <si>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</si>
  <si>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</si>
  <si>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</si>
  <si>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</si>
  <si>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</si>
  <si>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</si>
  <si>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</si>
  <si>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</si>
  <si>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</si>
  <si>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</si>
  <si>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</si>
  <si>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</si>
  <si>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</si>
  <si>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</si>
  <si>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</si>
  <si>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</si>
  <si>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</si>
  <si>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</si>
  <si>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</si>
  <si>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</si>
  <si>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</si>
  <si>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</si>
  <si>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</si>
  <si>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</si>
  <si>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</si>
  <si>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</si>
  <si>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</si>
  <si>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</si>
  <si>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</si>
  <si>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</si>
  <si>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</si>
  <si>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</si>
  <si>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</si>
  <si>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</si>
  <si>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</si>
  <si>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</si>
  <si>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</si>
  <si>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</si>
  <si>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</si>
  <si>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</si>
  <si>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</si>
  <si>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</si>
  <si>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</si>
  <si>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</si>
  <si>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</si>
  <si>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</si>
  <si>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</si>
  <si>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</si>
  <si>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</si>
  <si>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</si>
  <si>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</si>
  <si>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</si>
  <si>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</si>
  <si>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</si>
  <si>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</si>
  <si>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</si>
  <si>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</si>
  <si>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</si>
  <si>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</si>
  <si>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</si>
  <si>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</si>
  <si>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</si>
  <si>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</si>
  <si>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</si>
  <si>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</si>
  <si>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</si>
  <si>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</si>
  <si>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</si>
  <si>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</si>
  <si>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</si>
  <si>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</si>
  <si>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</si>
  <si>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</si>
  <si>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</si>
  <si>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</si>
  <si>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</si>
  <si>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</si>
  <si>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</si>
  <si>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</si>
  <si>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</si>
  <si>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</si>
  <si>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</si>
  <si>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</si>
  <si>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</si>
  <si>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</si>
  <si>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</si>
  <si>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</si>
  <si>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</si>
  <si>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</si>
  <si>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</si>
  <si>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</si>
  <si>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</si>
  <si>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</si>
  <si>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</si>
  <si>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</si>
  <si>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</si>
  <si>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</si>
  <si>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</si>
  <si>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</si>
  <si>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</si>
  <si>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</si>
  <si>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</si>
  <si>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</si>
  <si>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</si>
  <si>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</si>
  <si>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</si>
  <si>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</si>
  <si>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</si>
  <si>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</si>
  <si>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</si>
  <si>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</si>
  <si>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</si>
  <si>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</si>
  <si>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</si>
  <si>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</si>
  <si>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</si>
  <si>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</si>
  <si>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</si>
  <si>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</si>
  <si>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</si>
  <si>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</si>
  <si>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</si>
  <si>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</si>
  <si>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</si>
  <si>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</si>
  <si>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</si>
  <si>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</si>
  <si>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</si>
  <si>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</si>
  <si>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</si>
  <si>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</si>
  <si>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</si>
  <si>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</si>
  <si>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</si>
  <si>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</si>
  <si>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</si>
  <si>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</si>
  <si>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</si>
  <si>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</si>
  <si>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</si>
  <si>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</si>
  <si>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</si>
  <si>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</si>
  <si>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</si>
  <si>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</si>
  <si>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</si>
  <si>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</si>
  <si>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</si>
  <si>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</si>
  <si>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</si>
  <si>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</si>
  <si>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</si>
  <si>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</si>
  <si>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</si>
  <si>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</si>
  <si>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</si>
  <si>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</si>
  <si>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</si>
  <si>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</si>
  <si>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</si>
  <si>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</si>
  <si>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</si>
  <si>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</si>
  <si>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</si>
  <si>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</si>
  <si>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</si>
  <si>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</si>
  <si>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</si>
  <si>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</si>
  <si>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</si>
  <si>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</si>
  <si>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</si>
  <si>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</si>
  <si>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</si>
  <si>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</si>
  <si>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</si>
  <si>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</si>
  <si>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</si>
  <si>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</si>
  <si>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</si>
  <si>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</si>
  <si>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</si>
  <si>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</si>
  <si>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</si>
  <si>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</si>
  <si>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</si>
  <si>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</si>
  <si>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</si>
  <si>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</si>
  <si>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</si>
  <si>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</si>
  <si>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</si>
  <si>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</si>
  <si>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</si>
  <si>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</si>
  <si>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</si>
  <si>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</si>
  <si>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</si>
  <si>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</si>
  <si>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</si>
  <si>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</si>
  <si>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</si>
  <si>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</si>
  <si>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</si>
  <si>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</si>
  <si>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</si>
  <si>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</si>
  <si>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</si>
  <si>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</si>
  <si>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</si>
  <si>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</si>
  <si>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</si>
  <si>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</si>
  <si>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</si>
  <si>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</si>
  <si>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</si>
  <si>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</si>
  <si>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</si>
  <si>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</si>
  <si>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</si>
  <si>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</si>
  <si>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</si>
  <si>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</si>
  <si>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</si>
  <si>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</si>
  <si>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</si>
  <si>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</si>
  <si>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</si>
  <si>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</si>
  <si>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</si>
  <si>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</si>
  <si>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</si>
  <si>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</si>
  <si>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</si>
  <si>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</si>
  <si>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</si>
  <si>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</si>
  <si>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</si>
  <si>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</si>
  <si>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</si>
  <si>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</si>
  <si>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</si>
  <si>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</si>
  <si>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</si>
  <si>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</si>
  <si>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</si>
  <si>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</si>
  <si>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</si>
  <si>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</si>
  <si>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</si>
  <si>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</si>
  <si>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</si>
  <si>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</si>
  <si>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</si>
  <si>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</si>
  <si>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</si>
  <si>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</si>
  <si>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</si>
  <si>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</si>
  <si>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</si>
  <si>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</si>
  <si>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</si>
  <si>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</si>
  <si>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</si>
  <si>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</si>
  <si>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</si>
  <si>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</si>
  <si>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</si>
  <si>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</si>
  <si>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</si>
  <si>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</si>
  <si>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</si>
  <si>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</si>
  <si>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</si>
  <si>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</si>
  <si>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</si>
  <si>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</si>
  <si>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</si>
  <si>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</si>
  <si>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</si>
  <si>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</si>
  <si>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</si>
  <si>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</si>
  <si>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</si>
  <si>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</si>
  <si>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</si>
  <si>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</si>
  <si>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</si>
  <si>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</si>
  <si>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</si>
  <si>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</si>
  <si>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</si>
  <si>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</si>
  <si>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</si>
  <si>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</si>
  <si>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</si>
  <si>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</si>
  <si>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</si>
  <si>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</si>
  <si>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</si>
  <si>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</si>
  <si>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</si>
  <si>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</si>
  <si>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</si>
  <si>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</si>
  <si>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</si>
  <si>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</si>
  <si>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</si>
  <si>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</si>
  <si>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</si>
  <si>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</si>
  <si>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</si>
  <si>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</si>
  <si>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</si>
  <si>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</si>
  <si>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</si>
  <si>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</si>
  <si>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</si>
  <si>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</si>
  <si>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</si>
  <si>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</si>
  <si>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</si>
  <si>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</si>
  <si>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</si>
  <si>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</si>
  <si>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</si>
  <si>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</si>
  <si>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</si>
  <si>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</si>
  <si>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</si>
  <si>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</si>
  <si>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</si>
  <si>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</si>
  <si>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</si>
  <si>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</si>
  <si>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</si>
  <si>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</si>
  <si>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</si>
  <si>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</si>
  <si>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</si>
  <si>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</si>
  <si>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</si>
  <si>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</si>
  <si>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</si>
  <si>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</si>
  <si>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</si>
  <si>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</si>
  <si>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</si>
  <si>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</si>
  <si>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</si>
  <si>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</si>
  <si>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</si>
  <si>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</si>
  <si>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</si>
  <si>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</si>
  <si>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</si>
  <si>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</si>
  <si>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</si>
  <si>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</si>
  <si>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</si>
  <si>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</si>
  <si>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</si>
  <si>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</si>
  <si>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</si>
  <si>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</si>
  <si>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</si>
  <si>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</si>
  <si>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</si>
  <si>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</si>
  <si>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</si>
  <si>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</si>
  <si>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</si>
  <si>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</si>
  <si>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</si>
  <si>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</si>
  <si>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</si>
  <si>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</si>
  <si>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</si>
  <si>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</si>
  <si>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</si>
  <si>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</si>
  <si>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</si>
  <si>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</si>
  <si>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</si>
  <si>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</si>
  <si>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</si>
  <si>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</si>
  <si>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</si>
  <si>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</si>
  <si>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</si>
  <si>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</si>
  <si>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</si>
  <si>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</si>
  <si>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</si>
  <si>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</si>
  <si>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</si>
  <si>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</si>
  <si>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</si>
  <si>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</si>
  <si>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</si>
  <si>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</si>
  <si>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</si>
  <si>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</si>
  <si>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</si>
  <si>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</si>
  <si>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</si>
  <si>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</si>
  <si>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</si>
  <si>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</si>
  <si>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</si>
  <si>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</si>
  <si>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</si>
  <si>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</si>
  <si>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</si>
  <si>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</si>
  <si>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</si>
  <si>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</si>
  <si>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</si>
  <si>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</si>
  <si>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</si>
  <si>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</si>
  <si>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</si>
  <si>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</si>
  <si>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</si>
  <si>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</si>
  <si>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</si>
  <si>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</si>
  <si>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</si>
  <si>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</si>
  <si>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</si>
  <si>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</si>
  <si>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</si>
  <si>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</si>
  <si>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</si>
  <si>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</si>
  <si>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</si>
  <si>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</si>
  <si>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</si>
  <si>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</si>
  <si>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</si>
  <si>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</si>
  <si>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</si>
  <si>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</si>
  <si>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</si>
  <si>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</si>
  <si>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</si>
  <si>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</si>
  <si>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</si>
  <si>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</si>
  <si>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</si>
  <si>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</si>
  <si>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</si>
  <si>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</si>
  <si>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</si>
  <si>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</si>
  <si>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</si>
  <si>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</si>
  <si>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</si>
  <si>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</si>
  <si>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</si>
  <si>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</si>
  <si>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</si>
  <si>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</si>
  <si>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</si>
  <si>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</si>
  <si>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</si>
  <si>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</si>
  <si>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</si>
  <si>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</si>
  <si>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</si>
  <si>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</si>
  <si>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</si>
  <si>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</si>
  <si>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</si>
  <si>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</si>
  <si>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</si>
  <si>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</si>
  <si>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</si>
  <si>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</si>
  <si>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</si>
  <si>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</si>
  <si>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</si>
  <si>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</si>
  <si>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</si>
  <si>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</si>
  <si>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</si>
  <si>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</si>
  <si>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</si>
  <si>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</si>
  <si>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</si>
  <si>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</si>
  <si>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</si>
  <si>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</si>
  <si>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</si>
  <si>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</si>
  <si>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</si>
  <si>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</si>
  <si>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</si>
  <si>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</si>
  <si>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</si>
  <si>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</si>
  <si>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</si>
  <si>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</si>
  <si>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</si>
  <si>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</si>
  <si>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</si>
  <si>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</si>
  <si>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</si>
  <si>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</si>
  <si>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</si>
  <si>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</si>
  <si>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</si>
  <si>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</si>
  <si>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</si>
  <si>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</si>
  <si>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</si>
  <si>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</si>
  <si>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</si>
  <si>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</si>
  <si>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</si>
  <si>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</si>
  <si>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</si>
  <si>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</si>
  <si>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</si>
  <si>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</si>
  <si>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</si>
  <si>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</si>
  <si>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</si>
  <si>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</si>
  <si>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</si>
  <si>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</si>
  <si>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</si>
  <si>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</si>
  <si>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</si>
  <si>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</si>
  <si>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</si>
  <si>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</si>
  <si>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</si>
  <si>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</si>
  <si>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</si>
  <si>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</si>
  <si>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</si>
  <si>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</si>
  <si>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</si>
  <si>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</si>
  <si>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</si>
  <si>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</si>
  <si>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</si>
  <si>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</si>
  <si>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</si>
  <si>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</si>
  <si>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</si>
  <si>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</si>
  <si>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</si>
  <si>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</si>
  <si>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</si>
  <si>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</si>
  <si>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</si>
  <si>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</si>
  <si>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</si>
  <si>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</si>
  <si>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</si>
  <si>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</si>
  <si>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</si>
  <si>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</si>
  <si>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</si>
  <si>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</si>
  <si>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</si>
  <si>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</si>
  <si>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</si>
  <si>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</si>
  <si>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</si>
  <si>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</si>
  <si>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</si>
  <si>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</si>
  <si>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</si>
  <si>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</si>
  <si>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</si>
  <si>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</si>
  <si>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</si>
  <si>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</si>
  <si>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</si>
  <si>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</si>
  <si>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</si>
  <si>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</si>
  <si>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</si>
  <si>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</si>
  <si>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</si>
  <si>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</si>
  <si>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</si>
  <si>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</si>
  <si>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</si>
  <si>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</si>
  <si>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</si>
  <si>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</si>
  <si>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</si>
  <si>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</si>
  <si>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</si>
  <si>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</si>
  <si>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</si>
  <si>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</si>
  <si>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</si>
  <si>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</si>
  <si>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</si>
  <si>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</si>
  <si>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</si>
  <si>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</si>
  <si>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</si>
  <si>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</si>
  <si>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</si>
  <si>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</si>
  <si>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</si>
  <si>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</si>
  <si>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</si>
  <si>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</si>
  <si>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</si>
  <si>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</si>
  <si>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</si>
  <si>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</si>
  <si>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</si>
  <si>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</si>
  <si>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</si>
  <si>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</si>
  <si>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</si>
  <si>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</si>
  <si>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</si>
  <si>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</si>
  <si>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</si>
  <si>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</si>
  <si>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</si>
  <si>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</si>
  <si>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</si>
  <si>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</si>
  <si>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</si>
  <si>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</si>
  <si>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</si>
  <si>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</si>
  <si>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</si>
  <si>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</si>
  <si>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</si>
  <si>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</si>
  <si>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</si>
  <si>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</si>
  <si>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</si>
  <si>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</si>
  <si>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</si>
  <si>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</si>
  <si>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</si>
  <si>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</si>
  <si>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</si>
  <si>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</si>
  <si>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</si>
  <si>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</si>
  <si>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</si>
  <si>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</si>
  <si>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</si>
  <si>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</si>
  <si>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</si>
  <si>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</si>
  <si>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</si>
  <si>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</si>
  <si>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</si>
  <si>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</si>
  <si>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</si>
  <si>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</si>
  <si>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</si>
  <si>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</si>
  <si>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</si>
  <si>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</si>
  <si>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</si>
  <si>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</si>
  <si>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</si>
  <si>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</si>
  <si>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</si>
  <si>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</si>
  <si>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</si>
  <si>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</si>
  <si>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</si>
  <si>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</si>
  <si>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</si>
  <si>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</si>
  <si>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</si>
  <si>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</si>
  <si>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</si>
  <si>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</si>
  <si>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</si>
  <si>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</si>
  <si>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</si>
  <si>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</si>
  <si>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</si>
  <si>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</si>
  <si>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</si>
  <si>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</si>
  <si>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</si>
  <si>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</si>
  <si>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</si>
  <si>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</si>
  <si>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</si>
  <si>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</si>
  <si>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</si>
  <si>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</si>
  <si>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</si>
  <si>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</si>
  <si>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</si>
  <si>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</si>
  <si>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</si>
  <si>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</si>
  <si>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</si>
  <si>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</si>
  <si>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</si>
  <si>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</si>
  <si>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</si>
  <si>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</si>
  <si>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</si>
  <si>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</si>
  <si>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</si>
  <si>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</si>
  <si>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</si>
  <si>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</si>
  <si>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</si>
  <si>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</si>
  <si>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</si>
  <si>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</si>
  <si>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</si>
  <si>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</si>
  <si>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</si>
  <si>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</si>
  <si>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</si>
  <si>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</si>
  <si>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</si>
  <si>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</si>
  <si>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</si>
  <si>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</si>
  <si>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</si>
  <si>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</si>
  <si>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</si>
  <si>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</si>
  <si>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</si>
  <si>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</si>
  <si>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</si>
  <si>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</si>
  <si>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</si>
  <si>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</si>
  <si>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</si>
  <si>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</si>
  <si>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</si>
  <si>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</si>
  <si>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</si>
  <si>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</si>
  <si>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</si>
  <si>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</si>
  <si>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</si>
  <si>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</si>
  <si>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</si>
  <si>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</si>
  <si>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</si>
  <si>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</si>
  <si>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</si>
  <si>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</si>
  <si>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</si>
  <si>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</si>
  <si>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</si>
  <si>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</si>
  <si>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</si>
  <si>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</si>
  <si>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</si>
  <si>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</si>
  <si>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</si>
  <si>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</si>
  <si>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</si>
  <si>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</si>
  <si>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</si>
  <si>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</si>
  <si>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</si>
  <si>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</si>
  <si>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</si>
  <si>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</si>
  <si>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</si>
  <si>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</si>
  <si>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</si>
  <si>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</si>
  <si>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</si>
  <si>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</si>
  <si>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</si>
  <si>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</si>
  <si>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</si>
  <si>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</si>
  <si>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</si>
  <si>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</si>
  <si>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</si>
  <si>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</si>
  <si>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</si>
  <si>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</si>
  <si>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</si>
  <si>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</si>
  <si>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</si>
  <si>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</si>
  <si>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</si>
  <si>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</si>
  <si>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</si>
  <si>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</si>
  <si>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</si>
  <si>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</si>
  <si>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</si>
  <si>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</si>
  <si>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</si>
  <si>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</si>
  <si>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</si>
  <si>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</si>
  <si>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</si>
  <si>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</si>
  <si>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</si>
  <si>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</si>
  <si>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</si>
  <si>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</si>
  <si>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</si>
  <si>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</si>
  <si>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</si>
  <si>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</si>
  <si>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</si>
  <si>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</si>
  <si>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</si>
  <si>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</si>
  <si>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</si>
  <si>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</si>
  <si>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</si>
  <si>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</si>
  <si>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</si>
  <si>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</si>
  <si>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</si>
  <si>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</si>
  <si>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</si>
  <si>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</si>
  <si>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</si>
  <si>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</si>
  <si>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</si>
  <si>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</si>
  <si>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</si>
  <si>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</si>
  <si>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</si>
  <si>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</si>
  <si>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</si>
  <si>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</si>
  <si>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</si>
  <si>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</si>
  <si>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</si>
  <si>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</si>
  <si>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</si>
  <si>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</si>
  <si>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</si>
  <si>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</si>
  <si>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</si>
  <si>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</si>
  <si>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</si>
  <si>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</si>
  <si>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</si>
  <si>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</si>
  <si>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</si>
  <si>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</si>
  <si>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</si>
  <si>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</si>
  <si>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</si>
  <si>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</si>
  <si>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</si>
  <si>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</si>
  <si>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</si>
  <si>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</si>
  <si>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</si>
  <si>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</si>
  <si>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</si>
  <si>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</si>
  <si>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</si>
  <si>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</si>
  <si>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</si>
  <si>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</si>
  <si>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</si>
  <si>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</si>
  <si>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</si>
  <si>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</si>
  <si>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</si>
  <si>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</si>
  <si>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</si>
  <si>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</si>
  <si>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</si>
  <si>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</si>
  <si>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</si>
  <si>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</si>
  <si>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</si>
  <si>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</si>
  <si>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</si>
  <si>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</si>
  <si>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</si>
  <si>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</si>
  <si>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</si>
  <si>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</si>
  <si>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</si>
  <si>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</si>
  <si>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</si>
  <si>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</si>
  <si>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</si>
  <si>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</si>
  <si>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</si>
  <si>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</si>
  <si>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</si>
  <si>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</si>
  <si>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</si>
  <si>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</si>
  <si>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</si>
  <si>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</si>
  <si>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</si>
  <si>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</si>
  <si>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</si>
  <si>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</si>
  <si>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</si>
  <si>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</si>
  <si>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</si>
  <si>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</si>
  <si>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</si>
  <si>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</si>
  <si>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</si>
  <si>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</si>
  <si>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</si>
  <si>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</si>
  <si>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</si>
  <si>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</si>
  <si>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</si>
  <si>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</si>
  <si>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</si>
  <si>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</si>
  <si>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</si>
  <si>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</si>
  <si>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</si>
  <si>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</si>
  <si>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</si>
  <si>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</si>
  <si>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</si>
  <si>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</si>
  <si>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</si>
  <si>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</si>
  <si>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</si>
  <si>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</si>
  <si>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</si>
  <si>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</si>
  <si>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</si>
  <si>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</si>
  <si>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</si>
  <si>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</si>
  <si>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</si>
  <si>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</si>
  <si>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</si>
  <si>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</si>
  <si>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</si>
  <si>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</si>
  <si>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</si>
  <si>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</si>
  <si>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</si>
  <si>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</si>
  <si>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</si>
  <si>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</si>
  <si>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</si>
  <si>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</si>
  <si>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</si>
  <si>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</si>
  <si>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</si>
  <si>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</si>
  <si>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</si>
  <si>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</si>
  <si>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</si>
  <si>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</si>
  <si>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</si>
  <si>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</si>
  <si>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</si>
  <si>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</si>
  <si>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</si>
  <si>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</si>
  <si>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</si>
  <si>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</si>
  <si>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</si>
  <si>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</si>
  <si>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</si>
  <si>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</si>
  <si>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</si>
  <si>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</si>
  <si>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</si>
  <si>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</si>
  <si>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</si>
  <si>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</si>
  <si>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</si>
  <si>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</si>
  <si>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</si>
  <si>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</si>
  <si>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</si>
  <si>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</si>
  <si>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</si>
  <si>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</si>
  <si>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</si>
  <si>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</si>
  <si>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</si>
  <si>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</si>
  <si>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</si>
  <si>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</si>
  <si>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</si>
  <si>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</si>
  <si>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</si>
  <si>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</si>
  <si>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</si>
  <si>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</si>
  <si>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</si>
  <si>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</si>
  <si>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</si>
  <si>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</si>
  <si>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</si>
  <si>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</si>
  <si>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</si>
  <si>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</si>
  <si>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</si>
  <si>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</si>
  <si>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</si>
  <si>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</si>
  <si>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</si>
  <si>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</si>
  <si>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</si>
  <si>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</si>
  <si>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</si>
  <si>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</si>
  <si>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</si>
  <si>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</si>
  <si>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</si>
  <si>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</si>
  <si>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</si>
  <si>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</si>
  <si>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</si>
  <si>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</si>
  <si>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</si>
  <si>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</si>
  <si>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</si>
  <si>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</si>
  <si>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</si>
  <si>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</si>
  <si>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</si>
  <si>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</si>
  <si>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</si>
  <si>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</si>
  <si>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</si>
  <si>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</si>
  <si>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</si>
  <si>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</si>
  <si>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</si>
  <si>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</si>
  <si>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</si>
  <si>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</si>
  <si>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</si>
  <si>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</si>
  <si>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</si>
  <si>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</si>
  <si>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</si>
  <si>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</si>
  <si>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</si>
  <si>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</si>
  <si>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</si>
  <si>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</si>
  <si>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</si>
  <si>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</si>
  <si>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</si>
  <si>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</si>
  <si>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</si>
  <si>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</si>
  <si>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</si>
  <si>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</si>
  <si>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</si>
  <si>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</si>
  <si>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</si>
  <si>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</si>
  <si>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</si>
  <si>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</si>
  <si>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</si>
  <si>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</si>
  <si>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</si>
  <si>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</si>
  <si>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</si>
  <si>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</si>
  <si>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</si>
  <si>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</si>
  <si>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</si>
  <si>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</si>
  <si>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</si>
  <si>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</si>
  <si>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</si>
  <si>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</si>
  <si>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</si>
  <si>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</si>
  <si>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</si>
  <si>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</si>
  <si>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</si>
  <si>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</si>
  <si>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</si>
  <si>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</si>
  <si>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</si>
  <si>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</si>
  <si>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</si>
  <si>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</si>
  <si>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</si>
  <si>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</si>
  <si>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</si>
  <si>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</si>
  <si>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</si>
  <si>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</si>
  <si>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</si>
  <si>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</si>
  <si>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</si>
  <si>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</si>
  <si>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</si>
  <si>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</si>
  <si>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</si>
  <si>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</si>
  <si>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</si>
  <si>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</si>
  <si>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</si>
  <si>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</si>
  <si>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</si>
  <si>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</si>
  <si>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</si>
  <si>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</si>
  <si>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</si>
  <si>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</si>
  <si>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</si>
  <si>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</si>
  <si>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</si>
  <si>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</si>
  <si>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</si>
  <si>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</si>
  <si>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</si>
  <si>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</si>
  <si>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</si>
  <si>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</si>
  <si>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</si>
  <si>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</si>
  <si>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</si>
  <si>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</si>
  <si>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</si>
  <si>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</si>
  <si>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</si>
  <si>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</si>
  <si>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</si>
  <si>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</si>
  <si>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</si>
  <si>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</si>
  <si>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</si>
  <si>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</si>
  <si>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</si>
  <si>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</si>
  <si>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</si>
  <si>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</si>
  <si>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</si>
  <si>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</si>
  <si>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</si>
  <si>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</si>
  <si>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</si>
  <si>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</si>
  <si>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</si>
  <si>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</si>
  <si>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</si>
  <si>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</si>
  <si>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</si>
  <si>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</si>
  <si>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</si>
  <si>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</si>
  <si>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</si>
  <si>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</si>
  <si>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</si>
  <si>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</si>
  <si>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</si>
  <si>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</si>
  <si>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</si>
  <si>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</si>
  <si>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</si>
  <si>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</si>
  <si>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</si>
  <si>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</si>
  <si>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</si>
  <si>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</si>
  <si>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</si>
  <si>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</si>
  <si>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</si>
  <si>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</si>
  <si>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</si>
  <si>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</si>
  <si>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</si>
  <si>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</si>
  <si>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</si>
  <si>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</si>
  <si>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</si>
  <si>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</si>
  <si>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</si>
  <si>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</si>
  <si>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</si>
  <si>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</si>
  <si>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</si>
  <si>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</si>
  <si>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</si>
  <si>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</si>
  <si>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</si>
  <si>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</si>
  <si>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</si>
  <si>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</si>
  <si>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</si>
  <si>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</si>
  <si>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</si>
  <si>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</si>
  <si>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</si>
  <si>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</si>
  <si>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</si>
  <si>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</si>
  <si>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</si>
  <si>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</si>
  <si>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</si>
  <si>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</si>
  <si>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</si>
  <si>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</si>
  <si>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</si>
  <si>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</si>
  <si>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</si>
  <si>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</si>
  <si>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</si>
  <si>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</si>
  <si>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</si>
  <si>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</si>
  <si>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</si>
  <si>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</si>
  <si>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</si>
  <si>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</si>
  <si>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</si>
  <si>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</si>
  <si>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</si>
  <si>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</si>
  <si>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</si>
  <si>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</si>
  <si>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</si>
  <si>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</si>
  <si>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</si>
  <si>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</si>
  <si>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</si>
  <si>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</si>
  <si>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</si>
  <si>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</si>
  <si>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</si>
  <si>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</si>
  <si>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</si>
  <si>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</si>
  <si>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</si>
  <si>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</si>
  <si>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</si>
  <si>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</si>
  <si>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</si>
  <si>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</si>
  <si>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</si>
  <si>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</si>
  <si>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</si>
  <si>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</si>
  <si>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</si>
  <si>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</si>
  <si>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</si>
  <si>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</si>
  <si>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</si>
  <si>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</si>
  <si>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</si>
  <si>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</si>
  <si>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</si>
  <si>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</si>
  <si>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</si>
  <si>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</si>
  <si>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</si>
  <si>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</si>
  <si>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</si>
  <si>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</si>
  <si>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</si>
  <si>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</si>
  <si>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</si>
  <si>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</si>
  <si>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</si>
  <si>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</si>
  <si>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</si>
  <si>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</si>
  <si>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</si>
  <si>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</si>
  <si>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</si>
  <si>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</si>
  <si>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</si>
  <si>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</si>
  <si>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</si>
  <si>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</si>
  <si>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</si>
  <si>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</si>
  <si>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</si>
  <si>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</si>
  <si>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</si>
  <si>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</si>
  <si>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</si>
  <si>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</si>
  <si>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</si>
  <si>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</si>
  <si>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</si>
  <si>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</si>
  <si>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</si>
  <si>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</si>
  <si>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</si>
  <si>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</si>
  <si>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</si>
  <si>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</si>
  <si>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</si>
  <si>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</si>
  <si>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</si>
  <si>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</si>
  <si>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</si>
  <si>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</si>
  <si>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</si>
  <si>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</si>
  <si>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</si>
  <si>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</si>
  <si>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</si>
  <si>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</si>
  <si>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</si>
  <si>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</si>
  <si>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</si>
  <si>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</si>
  <si>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</si>
  <si>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</si>
  <si>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</si>
  <si>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</si>
  <si>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</si>
  <si>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</si>
  <si>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</si>
  <si>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</si>
  <si>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</si>
  <si>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</si>
  <si>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</si>
  <si>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</si>
  <si>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</si>
  <si>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</si>
  <si>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</si>
  <si>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</si>
  <si>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</si>
  <si>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</si>
  <si>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</si>
  <si>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</si>
  <si>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</si>
  <si>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</si>
  <si>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</si>
  <si>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</si>
  <si>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</si>
  <si>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</si>
  <si>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</si>
  <si>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</si>
  <si>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</si>
  <si>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</si>
  <si>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</si>
  <si>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</si>
  <si>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</si>
  <si>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</si>
  <si>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</si>
  <si>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</si>
  <si>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</si>
  <si>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</si>
  <si>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</si>
  <si>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</si>
  <si>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</si>
  <si>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</si>
  <si>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</si>
  <si>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</si>
  <si>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</si>
  <si>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</si>
  <si>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</si>
  <si>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</si>
  <si>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</si>
  <si>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</si>
  <si>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</si>
  <si>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</si>
  <si>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</si>
  <si>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</si>
  <si>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</si>
  <si>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</si>
  <si>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</si>
  <si>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</si>
  <si>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</si>
  <si>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</si>
  <si>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</si>
  <si>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</si>
  <si>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</si>
  <si>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</si>
  <si>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</si>
  <si>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</si>
  <si>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</si>
  <si>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</si>
  <si>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</si>
  <si>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</si>
  <si>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</si>
  <si>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</si>
  <si>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</si>
  <si>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</si>
  <si>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</si>
  <si>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</si>
  <si>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</si>
  <si>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</si>
  <si>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</si>
  <si>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</si>
  <si>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</si>
  <si>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</si>
  <si>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</si>
  <si>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</si>
  <si>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</si>
  <si>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</si>
  <si>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</si>
  <si>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</si>
  <si>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</si>
  <si>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</si>
  <si>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</si>
  <si>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</si>
  <si>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</si>
  <si>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</si>
  <si>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</si>
  <si>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</si>
  <si>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</si>
  <si>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</si>
  <si>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</si>
  <si>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</si>
  <si>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</si>
  <si>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</si>
  <si>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</si>
  <si>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</si>
  <si>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</si>
  <si>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</si>
  <si>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</si>
  <si>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</si>
  <si>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</si>
  <si>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</si>
  <si>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</si>
  <si>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</si>
  <si>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</si>
  <si>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</si>
  <si>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</si>
  <si>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</si>
  <si>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</si>
  <si>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</si>
  <si>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</si>
  <si>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</si>
  <si>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</si>
  <si>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</si>
  <si>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</si>
  <si>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</si>
  <si>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</si>
  <si>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</si>
  <si>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</si>
  <si>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</si>
  <si>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</si>
  <si>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</si>
  <si>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</si>
  <si>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</si>
  <si>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</si>
  <si>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</si>
  <si>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</si>
  <si>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</si>
  <si>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</si>
  <si>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</si>
  <si>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</si>
  <si>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</si>
  <si>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</si>
  <si>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</si>
  <si>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</si>
  <si>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</si>
  <si>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</si>
  <si>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</si>
  <si>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</si>
  <si>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</si>
  <si>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</si>
  <si>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</si>
  <si>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</si>
  <si>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</si>
  <si>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</si>
  <si>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</si>
  <si>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</si>
  <si>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</si>
  <si>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</si>
  <si>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</si>
  <si>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</si>
  <si>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</si>
  <si>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</si>
  <si>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</si>
  <si>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</si>
  <si>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</si>
  <si>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</si>
  <si>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</si>
  <si>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</si>
  <si>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</si>
  <si>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</si>
  <si>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</si>
  <si>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</si>
  <si>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</si>
  <si>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</si>
  <si>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</si>
  <si>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</si>
  <si>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</si>
  <si>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</si>
  <si>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</si>
  <si>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</si>
  <si>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</si>
  <si>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</si>
  <si>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</si>
  <si>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</si>
  <si>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</si>
  <si>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</si>
  <si>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</si>
  <si>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</si>
  <si>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</si>
  <si>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</si>
  <si>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</si>
  <si>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</si>
  <si>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</si>
  <si>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</si>
  <si>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</si>
  <si>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</si>
  <si>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</si>
  <si>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</si>
  <si>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</si>
  <si>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</si>
  <si>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</si>
  <si>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</si>
  <si>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</si>
  <si>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</si>
  <si>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</si>
  <si>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</si>
  <si>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</si>
  <si>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</si>
  <si>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</si>
  <si>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</si>
  <si>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</si>
  <si>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</si>
  <si>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</si>
  <si>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</si>
  <si>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</si>
  <si>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</si>
  <si>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</si>
  <si>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</si>
  <si>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</si>
  <si>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</si>
  <si>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</si>
  <si>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</si>
  <si>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</si>
  <si>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</si>
  <si>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</si>
  <si>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</si>
  <si>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</si>
  <si>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</si>
  <si>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</si>
  <si>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</si>
  <si>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</si>
  <si>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</si>
  <si>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</si>
  <si>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</si>
  <si>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</si>
  <si>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</si>
  <si>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</si>
  <si>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</si>
  <si>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</si>
  <si>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</si>
  <si>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</si>
  <si>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</si>
  <si>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</si>
  <si>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</si>
  <si>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</si>
  <si>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</si>
  <si>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</si>
  <si>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</si>
  <si>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</si>
  <si>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</si>
  <si>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</si>
  <si>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</si>
  <si>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</si>
  <si>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</si>
  <si>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</si>
  <si>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</si>
  <si>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</si>
  <si>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</si>
  <si>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</si>
  <si>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</si>
  <si>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</si>
  <si>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</si>
  <si>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</si>
  <si>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</si>
  <si>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</si>
  <si>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</si>
  <si>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</si>
  <si>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</si>
  <si>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</si>
  <si>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</si>
  <si>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</si>
  <si>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</si>
  <si>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</si>
  <si>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</si>
  <si>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</si>
  <si>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</si>
  <si>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</si>
  <si>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</si>
  <si>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</si>
  <si>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</si>
  <si>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</si>
  <si>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</si>
  <si>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</si>
  <si>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</si>
  <si>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</si>
  <si>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</si>
  <si>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</si>
  <si>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</si>
  <si>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</si>
  <si>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</si>
  <si>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</si>
  <si>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</si>
  <si>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</si>
  <si>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</si>
  <si>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</si>
  <si>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</si>
  <si>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</si>
  <si>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</si>
  <si>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</si>
  <si>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</si>
  <si>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</si>
  <si>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</si>
  <si>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</si>
  <si>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</si>
  <si>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</si>
  <si>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</si>
  <si>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</si>
  <si>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</si>
  <si>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</si>
  <si>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</si>
  <si>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</si>
  <si>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</si>
  <si>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</si>
  <si>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</si>
  <si>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</si>
  <si>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</si>
  <si>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</si>
  <si>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</si>
  <si>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</si>
  <si>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</si>
  <si>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</si>
  <si>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</si>
  <si>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</si>
  <si>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</si>
  <si>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</si>
  <si>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</si>
  <si>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</si>
  <si>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</si>
  <si>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</si>
  <si>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</si>
  <si>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</si>
  <si>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</si>
  <si>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</si>
  <si>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</si>
  <si>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</si>
  <si>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</si>
  <si>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</si>
  <si>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</si>
  <si>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</si>
  <si>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</si>
  <si>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</si>
  <si>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</si>
  <si>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</si>
  <si>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</si>
  <si>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</si>
  <si>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</si>
  <si>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</si>
  <si>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</si>
  <si>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</si>
  <si>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</si>
  <si>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</si>
  <si>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</si>
  <si>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</si>
  <si>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</si>
  <si>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</si>
  <si>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</si>
  <si>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</si>
  <si>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</si>
  <si>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</si>
  <si>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</si>
  <si>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</si>
  <si>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</si>
  <si>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</si>
  <si>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</si>
  <si>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</si>
  <si>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</si>
  <si>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</si>
  <si>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</si>
  <si>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</si>
  <si>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</si>
  <si>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</si>
  <si>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</si>
  <si>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</si>
  <si>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</si>
  <si>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</si>
  <si>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</si>
  <si>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</si>
  <si>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</si>
  <si>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</si>
  <si>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</si>
  <si>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</si>
  <si>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</si>
  <si>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</si>
  <si>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</si>
  <si>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</si>
  <si>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</si>
  <si>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</si>
  <si>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</si>
  <si>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</si>
  <si>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</si>
  <si>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</si>
  <si>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</si>
  <si>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</si>
  <si>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</si>
  <si>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</si>
  <si>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</si>
  <si>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</si>
  <si>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</si>
  <si>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</si>
  <si>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</si>
  <si>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</si>
  <si>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</si>
  <si>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</si>
  <si>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</si>
  <si>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</si>
  <si>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</si>
  <si>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</si>
  <si>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</si>
  <si>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</si>
  <si>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</si>
  <si>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</si>
  <si>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</si>
  <si>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</si>
  <si>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</si>
  <si>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</si>
  <si>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</si>
  <si>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</si>
  <si>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</si>
  <si>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</si>
  <si>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</si>
  <si>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</si>
  <si>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</si>
  <si>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</si>
  <si>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</si>
  <si>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</si>
  <si>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</si>
  <si>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</si>
  <si>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</si>
  <si>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</si>
  <si>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</si>
  <si>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</si>
  <si>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</si>
  <si>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</si>
  <si>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</si>
  <si>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</si>
  <si>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</si>
  <si>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</si>
  <si>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</si>
  <si>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</si>
  <si>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</si>
  <si>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</si>
  <si>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</si>
  <si>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</si>
  <si>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</si>
  <si>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</si>
  <si>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</si>
  <si>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</si>
  <si>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</si>
  <si>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</si>
  <si>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</si>
  <si>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</si>
  <si>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</si>
  <si>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</si>
  <si>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</si>
  <si>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</si>
  <si>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</si>
  <si>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</si>
  <si>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</si>
  <si>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</si>
  <si>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</si>
  <si>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</si>
  <si>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</si>
  <si>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</si>
  <si>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</si>
  <si>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</si>
  <si>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</si>
  <si>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</si>
  <si>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</si>
  <si>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</si>
  <si>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</si>
  <si>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</si>
  <si>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</si>
  <si>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</si>
  <si>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</si>
  <si>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</si>
  <si>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</si>
  <si>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</si>
  <si>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</si>
  <si>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</si>
  <si>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</si>
  <si>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</si>
  <si>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</si>
  <si>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</si>
  <si>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</si>
  <si>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</si>
  <si>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</si>
  <si>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</si>
  <si>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</si>
  <si>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</si>
  <si>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</si>
  <si>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</si>
  <si>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</si>
  <si>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</si>
  <si>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</si>
  <si>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</si>
  <si>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</si>
  <si>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</si>
  <si>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</si>
  <si>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</si>
  <si>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</si>
  <si>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</si>
  <si>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</si>
  <si>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</si>
  <si>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</si>
  <si>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</si>
  <si>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</si>
  <si>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</si>
  <si>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</si>
  <si>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</si>
  <si>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</si>
  <si>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</si>
  <si>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</si>
  <si>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</si>
  <si>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</si>
  <si>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</si>
  <si>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</si>
  <si>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</si>
  <si>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</si>
  <si>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</si>
  <si>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</si>
  <si>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</si>
  <si>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</si>
  <si>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</si>
  <si>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</si>
  <si>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</si>
  <si>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</si>
  <si>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</si>
  <si>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</si>
  <si>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</si>
  <si>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</si>
  <si>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</si>
  <si>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</si>
  <si>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</si>
  <si>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</si>
  <si>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</si>
  <si>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</si>
  <si>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</si>
  <si>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</si>
  <si>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</si>
  <si>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</si>
  <si>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</si>
  <si>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</si>
  <si>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</si>
  <si>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</si>
  <si>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</si>
  <si>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</si>
  <si>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</si>
  <si>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</si>
  <si>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</si>
  <si>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</si>
  <si>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</si>
  <si>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</si>
  <si>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</si>
  <si>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</si>
  <si>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</si>
  <si>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</si>
  <si>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</si>
  <si>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</si>
  <si>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</si>
  <si>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</si>
  <si>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</si>
  <si>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</si>
  <si>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</si>
  <si>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</si>
  <si>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</si>
  <si>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</si>
  <si>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</si>
  <si>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</si>
  <si>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</si>
  <si>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</si>
  <si>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</si>
  <si>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</si>
  <si>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</si>
  <si>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</si>
  <si>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</si>
  <si>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</si>
  <si>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</si>
  <si>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</si>
  <si>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</si>
  <si>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</si>
  <si>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</si>
  <si>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</si>
  <si>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</si>
  <si>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</si>
  <si>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</si>
  <si>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</si>
  <si>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</si>
  <si>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</si>
  <si>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</si>
  <si>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</si>
  <si>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</si>
  <si>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</si>
  <si>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</si>
  <si>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</si>
  <si>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</si>
  <si>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</si>
  <si>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</si>
  <si>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</si>
  <si>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</si>
  <si>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</si>
  <si>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</si>
  <si>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</si>
  <si>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</si>
  <si>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</si>
  <si>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</si>
  <si>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</si>
  <si>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</si>
  <si>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</si>
  <si>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</si>
  <si>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</si>
  <si>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</si>
  <si>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</si>
  <si>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</si>
  <si>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</si>
  <si>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</si>
  <si>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</si>
  <si>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</si>
  <si>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</si>
  <si>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</si>
  <si>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</si>
  <si>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</si>
  <si>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</si>
  <si>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</si>
  <si>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</si>
  <si>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</si>
  <si>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</si>
  <si>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</si>
  <si>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</si>
  <si>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</si>
  <si>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</si>
  <si>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</si>
  <si>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</si>
  <si>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</si>
  <si>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</si>
  <si>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</si>
  <si>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</si>
  <si>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</si>
  <si>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</si>
  <si>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</si>
  <si>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</si>
  <si>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</si>
  <si>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</si>
  <si>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</si>
  <si>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</si>
  <si>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</si>
  <si>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</si>
  <si>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</si>
  <si>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</si>
  <si>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</si>
  <si>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</si>
  <si>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</si>
  <si>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</si>
  <si>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</si>
  <si>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</si>
  <si>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</si>
  <si>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</si>
  <si>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</si>
  <si>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</si>
  <si>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</si>
  <si>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</si>
  <si>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</si>
  <si>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</si>
  <si>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</si>
  <si>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</si>
  <si>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</si>
  <si>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</si>
  <si>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</si>
  <si>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</si>
  <si>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</si>
  <si>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</si>
  <si>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</si>
  <si>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</si>
  <si>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</si>
  <si>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</si>
  <si>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</si>
  <si>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</si>
  <si>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</si>
  <si>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</si>
  <si>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</si>
  <si>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</si>
  <si>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</si>
  <si>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</si>
  <si>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</si>
  <si>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</si>
  <si>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</si>
  <si>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</si>
  <si>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</si>
  <si>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</si>
  <si>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</si>
  <si>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</si>
  <si>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</si>
  <si>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</si>
  <si>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</si>
  <si>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</si>
  <si>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</si>
  <si>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</si>
  <si>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</si>
  <si>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</si>
  <si>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</si>
  <si>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</si>
  <si>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</si>
  <si>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</si>
  <si>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</si>
  <si>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</si>
  <si>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</si>
  <si>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</si>
  <si>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</si>
  <si>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</si>
  <si>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</si>
  <si>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</si>
  <si>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</si>
  <si>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</si>
  <si>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</si>
  <si>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</si>
  <si>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</si>
  <si>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</si>
  <si>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</si>
  <si>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</si>
  <si>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</si>
  <si>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</si>
  <si>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</si>
  <si>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</si>
  <si>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</si>
  <si>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</si>
  <si>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</si>
  <si>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</si>
  <si>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</si>
  <si>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</si>
  <si>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</si>
  <si>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</si>
  <si>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</si>
  <si>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</si>
  <si>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</si>
  <si>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</si>
  <si>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</si>
  <si>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</si>
  <si>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</si>
  <si>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</si>
  <si>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</si>
  <si>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</si>
  <si>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</si>
  <si>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</si>
  <si>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</si>
  <si>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</si>
  <si>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</si>
  <si>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</si>
  <si>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</si>
  <si>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</si>
  <si>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</si>
  <si>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</si>
  <si>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</si>
  <si>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</si>
  <si>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</si>
  <si>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</si>
  <si>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</si>
  <si>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</si>
  <si>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</si>
  <si>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</si>
  <si>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</si>
  <si>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</si>
  <si>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</si>
  <si>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</si>
  <si>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</si>
  <si>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</si>
  <si>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</si>
  <si>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</si>
  <si>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</si>
  <si>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</si>
  <si>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</si>
  <si>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</si>
  <si>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</si>
  <si>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</si>
  <si>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</si>
  <si>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</si>
  <si>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</si>
  <si>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</si>
  <si>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</si>
  <si>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</si>
  <si>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</si>
  <si>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</si>
  <si>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</si>
  <si>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</si>
  <si>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</si>
  <si>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</si>
  <si>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</si>
  <si>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</si>
  <si>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</si>
  <si>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</si>
  <si>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</si>
  <si>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</si>
  <si>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</si>
  <si>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</si>
  <si>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</si>
  <si>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</si>
  <si>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</si>
  <si>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</si>
  <si>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</si>
  <si>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</si>
  <si>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</si>
  <si>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</si>
  <si>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</si>
  <si>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</si>
  <si>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</si>
  <si>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</si>
  <si>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</si>
  <si>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</si>
  <si>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</si>
  <si>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</si>
  <si>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</si>
  <si>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</si>
  <si>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</si>
  <si>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</si>
  <si>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</si>
  <si>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</si>
  <si>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</si>
  <si>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</si>
  <si>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</si>
  <si>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</si>
  <si>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</si>
  <si>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</si>
  <si>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</si>
  <si>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</si>
  <si>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</si>
  <si>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</si>
  <si>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</si>
  <si>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</si>
  <si>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</si>
  <si>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</si>
  <si>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</si>
  <si>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</si>
  <si>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</si>
  <si>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</si>
  <si>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</si>
  <si>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</si>
  <si>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</si>
  <si>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</si>
  <si>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</si>
  <si>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</si>
  <si>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</si>
  <si>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</si>
  <si>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</si>
  <si>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</si>
  <si>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</si>
  <si>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</si>
  <si>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</si>
  <si>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</si>
  <si>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</si>
  <si>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</si>
  <si>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</si>
  <si>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</si>
  <si>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</si>
  <si>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</si>
  <si>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</si>
  <si>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</si>
  <si>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</si>
  <si>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</si>
  <si>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</si>
  <si>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</si>
  <si>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</si>
  <si>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</si>
  <si>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</si>
  <si>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</si>
  <si>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</si>
  <si>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</si>
  <si>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</si>
  <si>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</si>
  <si>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</si>
  <si>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</si>
  <si>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</si>
  <si>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</si>
  <si>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</si>
  <si>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</si>
  <si>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</si>
  <si>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</si>
  <si>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</si>
  <si>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</si>
  <si>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</si>
  <si>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</si>
  <si>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</si>
  <si>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</si>
  <si>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</si>
  <si>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</si>
  <si>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</si>
  <si>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</si>
  <si>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</si>
  <si>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</si>
  <si>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</si>
  <si>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</si>
  <si>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</si>
  <si>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</si>
  <si>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</si>
  <si>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</si>
  <si>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</si>
  <si>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</si>
  <si>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</si>
  <si>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</si>
  <si>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</si>
  <si>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</si>
  <si>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</si>
  <si>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</si>
  <si>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</si>
  <si>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</si>
  <si>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</si>
  <si>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</si>
  <si>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</si>
  <si>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</si>
  <si>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</si>
  <si>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</si>
  <si>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</si>
  <si>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</si>
  <si>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</si>
  <si>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</si>
  <si>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</si>
  <si>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</si>
  <si>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</si>
  <si>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</si>
  <si>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</si>
  <si>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</si>
  <si>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</si>
  <si>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</si>
  <si>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</si>
  <si>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</si>
  <si>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</si>
  <si>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</si>
  <si>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</si>
  <si>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</si>
  <si>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</si>
  <si>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</si>
  <si>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</si>
  <si>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</si>
  <si>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</si>
  <si>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</si>
  <si>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</si>
  <si>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</si>
  <si>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</si>
  <si>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</si>
  <si>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</si>
  <si>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</si>
  <si>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</si>
  <si>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</si>
  <si>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</si>
  <si>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</si>
  <si>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</si>
  <si>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</si>
  <si>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</si>
  <si>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</si>
  <si>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</si>
  <si>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</si>
  <si>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</si>
  <si>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</si>
  <si>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</si>
  <si>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</si>
  <si>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</si>
  <si>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</si>
  <si>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</si>
  <si>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</si>
  <si>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</si>
  <si>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</si>
  <si>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</si>
  <si>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</si>
  <si>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</si>
  <si>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</si>
  <si>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</si>
  <si>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</si>
  <si>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</si>
  <si>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</si>
  <si>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</si>
  <si>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</si>
  <si>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</si>
  <si>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</si>
  <si>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</si>
  <si>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</si>
  <si>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</si>
  <si>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</si>
  <si>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</si>
  <si>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</si>
  <si>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</si>
  <si>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</si>
  <si>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</si>
  <si>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</si>
  <si>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</si>
  <si>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</si>
  <si>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</si>
  <si>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</si>
  <si>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</si>
  <si>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</si>
  <si>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</si>
  <si>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</si>
  <si>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</si>
  <si>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</si>
  <si>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</si>
  <si>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</si>
  <si>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</si>
  <si>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</si>
  <si>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</si>
  <si>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</si>
  <si>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</si>
  <si>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</si>
  <si>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</si>
  <si>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</si>
  <si>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</si>
  <si>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</si>
  <si>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</si>
  <si>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</si>
  <si>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</si>
  <si>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</si>
  <si>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</si>
  <si>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</si>
  <si>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</si>
  <si>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</si>
  <si>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</si>
  <si>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</si>
  <si>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</si>
  <si>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</si>
  <si>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</si>
  <si>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</si>
  <si>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</si>
  <si>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</si>
  <si>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</si>
  <si>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</si>
  <si>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</si>
  <si>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</si>
  <si>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</si>
  <si>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</si>
  <si>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</si>
  <si>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</si>
  <si>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</si>
  <si>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</si>
  <si>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</si>
  <si>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</si>
  <si>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</si>
  <si>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</si>
  <si>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</si>
  <si>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</si>
  <si>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</si>
  <si>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</si>
  <si>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</si>
  <si>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</si>
  <si>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</si>
  <si>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</si>
  <si>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</si>
  <si>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</si>
  <si>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</si>
  <si>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</si>
  <si>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</si>
  <si>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</si>
  <si>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</si>
  <si>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</si>
  <si>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</si>
  <si>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</si>
  <si>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</si>
  <si>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</si>
  <si>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</si>
  <si>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</si>
  <si>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</si>
  <si>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</si>
  <si>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</si>
  <si>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</si>
  <si>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</si>
  <si>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</si>
  <si>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</si>
  <si>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</si>
  <si>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</si>
  <si>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</si>
  <si>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</si>
  <si>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</si>
  <si>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</si>
  <si>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</si>
  <si>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</si>
  <si>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</si>
  <si>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</si>
  <si>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</si>
  <si>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</si>
  <si>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</si>
  <si>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</si>
  <si>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</si>
  <si>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</si>
  <si>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</si>
  <si>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</si>
  <si>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</si>
  <si>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</si>
  <si>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</si>
  <si>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</si>
  <si>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</si>
  <si>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</si>
  <si>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</si>
  <si>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</si>
  <si>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</si>
  <si>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</si>
  <si>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</si>
  <si>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</si>
  <si>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</si>
  <si>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</si>
  <si>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</si>
  <si>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</si>
  <si>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</si>
  <si>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</si>
  <si>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</si>
  <si>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</si>
  <si>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</si>
  <si>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</si>
  <si>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</si>
  <si>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</si>
  <si>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</si>
  <si>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</si>
  <si>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</si>
  <si>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</si>
  <si>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</si>
  <si>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</si>
  <si>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</si>
  <si>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</si>
  <si>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</si>
  <si>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</si>
  <si>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</si>
  <si>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</si>
  <si>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</si>
  <si>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</si>
  <si>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</si>
  <si>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</si>
  <si>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</si>
  <si>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</si>
  <si>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</si>
  <si>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</si>
  <si>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</si>
  <si>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</si>
  <si>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</si>
  <si>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</si>
  <si>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</si>
  <si>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</si>
  <si>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</si>
  <si>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</si>
  <si>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</si>
  <si>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</si>
  <si>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</si>
  <si>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</si>
  <si>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</si>
  <si>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</si>
  <si>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</si>
  <si>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</si>
  <si>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</si>
  <si>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</si>
  <si>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</si>
  <si>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</si>
  <si>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</si>
  <si>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</si>
  <si>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</si>
  <si>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</si>
  <si>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</si>
  <si>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</si>
  <si>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</si>
  <si>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</si>
  <si>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</si>
  <si>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</si>
  <si>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</si>
  <si>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</si>
  <si>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</si>
  <si>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</si>
  <si>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</si>
  <si>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</si>
  <si>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</si>
  <si>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</si>
  <si>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</si>
  <si>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</si>
  <si>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</si>
  <si>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</si>
  <si>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</si>
  <si>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</si>
  <si>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</si>
  <si>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</si>
  <si>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</si>
  <si>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</si>
  <si>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</si>
  <si>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</si>
  <si>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</si>
  <si>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</si>
  <si>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</si>
  <si>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</si>
  <si>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</si>
  <si>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</si>
  <si>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</si>
  <si>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</si>
  <si>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</si>
  <si>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</si>
  <si>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</si>
  <si>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</si>
  <si>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</si>
  <si>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</si>
  <si>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</si>
  <si>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</si>
  <si>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</si>
  <si>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</si>
  <si>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</si>
  <si>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</si>
  <si>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</si>
  <si>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</si>
  <si>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</si>
  <si>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</si>
  <si>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</si>
  <si>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</si>
  <si>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</si>
  <si>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</si>
  <si>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</si>
  <si>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</si>
  <si>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</si>
  <si>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</si>
  <si>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</si>
  <si>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</si>
  <si>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</si>
  <si>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</si>
  <si>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</si>
  <si>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</si>
  <si>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</si>
  <si>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</si>
  <si>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</si>
  <si>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</si>
  <si>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</si>
  <si>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</si>
  <si>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</si>
  <si>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</si>
  <si>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</si>
  <si>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</si>
  <si>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</si>
  <si>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</si>
  <si>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</si>
  <si>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</si>
  <si>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</si>
  <si>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</si>
  <si>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</si>
  <si>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</si>
  <si>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</si>
  <si>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</si>
  <si>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</si>
  <si>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</si>
  <si>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</si>
  <si>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</si>
  <si>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</si>
  <si>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</si>
  <si>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</si>
  <si>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</si>
  <si>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</si>
  <si>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</si>
  <si>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</si>
  <si>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</si>
  <si>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</si>
  <si>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</si>
  <si>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</si>
  <si>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</si>
  <si>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</si>
  <si>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</si>
  <si>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</si>
  <si>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</si>
  <si>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</si>
  <si>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</si>
  <si>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</si>
  <si>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</si>
  <si>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</si>
  <si>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</si>
  <si>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</si>
  <si>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</si>
  <si>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</si>
  <si>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</si>
  <si>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</si>
  <si>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</si>
  <si>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</si>
  <si>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</si>
  <si>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</si>
  <si>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</si>
  <si>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</si>
  <si>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</si>
  <si>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</si>
  <si>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</si>
  <si>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</si>
  <si>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</si>
  <si>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</si>
  <si>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</si>
  <si>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</si>
  <si>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</si>
  <si>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</si>
  <si>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</si>
  <si>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</si>
  <si>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</si>
  <si>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</si>
  <si>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</si>
  <si>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</si>
  <si>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</si>
  <si>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</si>
  <si>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</si>
  <si>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</si>
  <si>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</si>
  <si>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</si>
  <si>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</si>
  <si>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</si>
  <si>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</si>
  <si>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</si>
  <si>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</si>
  <si>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</si>
  <si>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</si>
  <si>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</si>
  <si>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</si>
  <si>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</si>
  <si>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</si>
  <si>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</si>
  <si>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</si>
  <si>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</si>
  <si>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</si>
  <si>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</si>
  <si>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</si>
  <si>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</si>
  <si>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</si>
  <si>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</si>
  <si>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</si>
  <si>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</si>
  <si>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</si>
  <si>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</si>
  <si>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</si>
  <si>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</si>
  <si>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</si>
  <si>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</si>
  <si>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</si>
  <si>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</si>
  <si>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</si>
  <si>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</si>
  <si>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</si>
  <si>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</si>
  <si>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</si>
  <si>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</si>
  <si>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</si>
  <si>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</si>
  <si>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</si>
  <si>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</si>
  <si>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</si>
  <si>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</si>
  <si>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</si>
  <si>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</si>
  <si>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</si>
  <si>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</si>
  <si>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</si>
  <si>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</si>
  <si>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</si>
  <si>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</si>
  <si>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</si>
  <si>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</si>
  <si>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</si>
  <si>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</si>
  <si>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</si>
  <si>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</si>
  <si>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</si>
  <si>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</si>
  <si>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</si>
  <si>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</si>
  <si>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</si>
  <si>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</si>
  <si>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</si>
  <si>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</si>
  <si>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</si>
  <si>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</si>
  <si>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</si>
  <si>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</si>
  <si>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</si>
  <si>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</si>
  <si>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</si>
  <si>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</si>
  <si>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</si>
  <si>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</si>
  <si>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</si>
  <si>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</si>
  <si>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</si>
  <si>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</si>
  <si>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</si>
  <si>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</si>
  <si>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</si>
  <si>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</si>
  <si>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</si>
  <si>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</si>
  <si>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</si>
  <si>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</si>
  <si>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</si>
  <si>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</si>
  <si>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</si>
  <si>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</si>
  <si>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</si>
  <si>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</si>
  <si>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</si>
  <si>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</si>
  <si>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</si>
  <si>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</si>
  <si>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</si>
  <si>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</si>
  <si>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</si>
  <si>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</si>
  <si>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</si>
  <si>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</si>
  <si>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</si>
  <si>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</si>
  <si>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</si>
  <si>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</si>
  <si>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</si>
  <si>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</si>
  <si>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</si>
  <si>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</si>
  <si>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</si>
  <si>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</si>
  <si>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</si>
  <si>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</si>
  <si>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</si>
  <si>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</si>
  <si>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</si>
  <si>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</si>
  <si>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</si>
  <si>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</si>
  <si>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</si>
  <si>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</si>
  <si>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</si>
  <si>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</si>
  <si>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</si>
  <si>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</si>
  <si>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</si>
  <si>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</si>
  <si>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</si>
  <si>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</si>
  <si>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</si>
  <si>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</si>
  <si>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</si>
  <si>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</si>
  <si>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</si>
  <si>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</si>
  <si>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</si>
  <si>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</si>
  <si>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</si>
  <si>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</si>
  <si>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</si>
  <si>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</si>
  <si>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</si>
  <si>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</si>
  <si>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</si>
  <si>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</si>
  <si>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</si>
  <si>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</si>
  <si>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</si>
  <si>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</si>
  <si>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</si>
  <si>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</si>
  <si>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</si>
  <si>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</si>
  <si>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</si>
  <si>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</si>
  <si>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</si>
  <si>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</si>
  <si>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</si>
  <si>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</si>
  <si>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</si>
  <si>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</si>
  <si>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</si>
  <si>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</si>
  <si>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</si>
  <si>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</si>
  <si>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</si>
  <si>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</si>
  <si>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</si>
  <si>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</si>
  <si>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</si>
  <si>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</si>
  <si>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</si>
  <si>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</si>
  <si>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</si>
  <si>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</si>
  <si>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</si>
  <si>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</si>
  <si>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</si>
  <si>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</si>
  <si>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</si>
  <si>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</si>
  <si>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</si>
  <si>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</si>
  <si>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</si>
  <si>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</si>
  <si>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</si>
  <si>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</si>
  <si>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</si>
  <si>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</si>
  <si>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</si>
  <si>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</si>
  <si>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</si>
  <si>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</si>
  <si>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</si>
  <si>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</si>
  <si>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</si>
  <si>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</si>
  <si>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</si>
  <si>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</si>
  <si>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</si>
  <si>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</si>
  <si>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</si>
  <si>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</si>
  <si>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</si>
  <si>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</si>
  <si>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</si>
  <si>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</si>
  <si>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</si>
  <si>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</si>
  <si>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</si>
  <si>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</si>
  <si>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</si>
  <si>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</si>
  <si>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</si>
  <si>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</si>
  <si>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</si>
  <si>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</si>
  <si>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</si>
  <si>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</si>
  <si>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</si>
  <si>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</si>
  <si>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</si>
  <si>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</si>
  <si>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</si>
  <si>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</si>
  <si>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</si>
  <si>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</si>
  <si>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</si>
  <si>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</si>
  <si>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</si>
  <si>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</si>
  <si>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</si>
  <si>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</si>
  <si>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</si>
  <si>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</si>
  <si>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</si>
  <si>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</si>
  <si>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</si>
  <si>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</si>
  <si>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</si>
  <si>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</si>
  <si>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</si>
  <si>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</si>
  <si>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</si>
  <si>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</si>
  <si>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</si>
  <si>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</si>
  <si>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</si>
  <si>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</si>
  <si>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</si>
  <si>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</si>
  <si>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</si>
  <si>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</si>
  <si>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</si>
  <si>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</si>
  <si>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</si>
  <si>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</si>
  <si>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</si>
  <si>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</si>
  <si>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</si>
  <si>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</si>
  <si>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</si>
  <si>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</si>
  <si>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</si>
  <si>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</si>
  <si>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</si>
  <si>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</si>
  <si>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</si>
  <si>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</si>
  <si>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</si>
  <si>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</si>
  <si>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</si>
  <si>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</si>
  <si>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</si>
  <si>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</si>
  <si>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</si>
  <si>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</si>
  <si>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</si>
  <si>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</si>
  <si>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</si>
  <si>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</si>
  <si>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</si>
  <si>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</si>
  <si>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</si>
  <si>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</si>
  <si>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</si>
  <si>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</si>
  <si>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</si>
  <si>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</si>
  <si>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</si>
  <si>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</si>
  <si>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</si>
  <si>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</si>
  <si>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</si>
  <si>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</si>
  <si>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</si>
  <si>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</si>
  <si>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</si>
  <si>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</si>
  <si>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</si>
  <si>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</si>
  <si>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</si>
  <si>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</si>
  <si>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</si>
  <si>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</si>
  <si>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</si>
  <si>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</si>
  <si>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</si>
  <si>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</si>
  <si>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</si>
  <si>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</si>
  <si>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</si>
  <si>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</si>
  <si>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</si>
  <si>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</si>
  <si>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</si>
  <si>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</si>
  <si>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</si>
  <si>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</si>
  <si>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</si>
  <si>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</si>
  <si>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</si>
  <si>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</si>
  <si>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</si>
  <si>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</si>
  <si>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</si>
  <si>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</si>
  <si>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</si>
  <si>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</si>
  <si>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</si>
  <si>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</si>
  <si>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</si>
  <si>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</si>
  <si>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</si>
  <si>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</si>
  <si>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</si>
  <si>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</si>
  <si>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</si>
  <si>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</si>
  <si>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</si>
  <si>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</si>
  <si>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</si>
  <si>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</si>
  <si>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</si>
  <si>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</si>
  <si>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</si>
  <si>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</si>
  <si>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</si>
  <si>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</si>
  <si>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</si>
  <si>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</si>
  <si>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</si>
  <si>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</si>
  <si>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</si>
  <si>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</si>
  <si>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</si>
  <si>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</si>
  <si>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</si>
  <si>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</si>
  <si>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</si>
  <si>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</si>
  <si>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</si>
  <si>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</si>
  <si>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</si>
  <si>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</si>
  <si>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</si>
  <si>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</si>
  <si>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</si>
  <si>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</si>
  <si>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</si>
  <si>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</si>
  <si>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</si>
  <si>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</si>
  <si>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</si>
  <si>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</si>
  <si>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</si>
  <si>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</si>
  <si>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</si>
  <si>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</si>
  <si>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</si>
  <si>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</si>
  <si>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</si>
  <si>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</si>
  <si>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</si>
  <si>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</si>
  <si>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</si>
  <si>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</si>
  <si>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</si>
  <si>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</si>
  <si>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</si>
  <si>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</si>
  <si>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</si>
  <si>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</si>
  <si>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</si>
  <si>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</si>
  <si>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</si>
  <si>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</si>
  <si>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</si>
  <si>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</si>
  <si>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</si>
  <si>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</si>
  <si>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</si>
  <si>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</si>
  <si>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</si>
  <si>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</si>
  <si>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</si>
  <si>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</si>
  <si>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</si>
  <si>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</si>
  <si>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</si>
  <si>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</si>
  <si>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</si>
  <si>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</si>
  <si>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</si>
  <si>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</si>
  <si>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</si>
  <si>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</si>
  <si>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</si>
  <si>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</si>
  <si>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</si>
  <si>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</si>
  <si>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</si>
  <si>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</si>
  <si>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</si>
  <si>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</si>
  <si>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</si>
  <si>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</si>
  <si>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</si>
  <si>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</si>
  <si>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</si>
  <si>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</si>
  <si>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</si>
  <si>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</si>
  <si>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</si>
  <si>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</si>
  <si>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</si>
  <si>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</si>
  <si>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</si>
  <si>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</si>
  <si>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</si>
  <si>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</si>
  <si>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</si>
  <si>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</si>
  <si>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</si>
  <si>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</si>
  <si>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</si>
  <si>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</si>
  <si>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</si>
  <si>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</si>
  <si>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</si>
  <si>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</si>
  <si>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</si>
  <si>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</si>
  <si>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</si>
  <si>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</si>
  <si>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</si>
  <si>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</si>
  <si>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</si>
  <si>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</si>
  <si>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</si>
  <si>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</si>
  <si>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</si>
  <si>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</si>
  <si>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</si>
  <si>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</si>
  <si>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</si>
  <si>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</si>
  <si>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</si>
  <si>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</si>
  <si>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</si>
  <si>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</si>
  <si>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</si>
  <si>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</si>
  <si>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</si>
  <si>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</si>
  <si>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</si>
  <si>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</si>
  <si>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</si>
  <si>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</si>
  <si>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</si>
  <si>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</si>
  <si>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</si>
  <si>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</si>
  <si>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</si>
  <si>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</si>
  <si>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</si>
  <si>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</si>
  <si>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</si>
  <si>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</si>
  <si>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</si>
  <si>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</si>
  <si>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</si>
  <si>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</si>
  <si>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</si>
  <si>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</si>
  <si>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</si>
  <si>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</si>
  <si>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</si>
  <si>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</si>
  <si>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</si>
  <si>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</si>
  <si>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</si>
  <si>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</si>
  <si>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</si>
  <si>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</si>
  <si>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</si>
  <si>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</si>
  <si>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</si>
  <si>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</si>
  <si>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</si>
  <si>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</si>
  <si>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</si>
  <si>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</si>
  <si>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</si>
  <si>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</si>
  <si>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</si>
  <si>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</si>
  <si>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</si>
  <si>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</si>
  <si>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</si>
  <si>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</si>
  <si>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</si>
  <si>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</si>
  <si>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</si>
  <si>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</si>
  <si>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</si>
  <si>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</si>
  <si>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</si>
  <si>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</si>
  <si>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</si>
  <si>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</si>
  <si>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</si>
  <si>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</si>
  <si>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</si>
  <si>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</si>
  <si>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</si>
  <si>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</si>
  <si>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</si>
  <si>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</si>
  <si>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</si>
  <si>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</si>
  <si>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</si>
  <si>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</si>
  <si>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</si>
  <si>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</si>
  <si>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</si>
  <si>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</si>
  <si>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</si>
  <si>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</si>
  <si>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</si>
  <si>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</si>
  <si>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</si>
  <si>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</si>
  <si>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</si>
  <si>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</si>
  <si>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</si>
  <si>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</si>
  <si>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</si>
  <si>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</si>
  <si>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</si>
  <si>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</si>
  <si>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</si>
  <si>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</si>
  <si>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</si>
  <si>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</si>
  <si>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</si>
  <si>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</si>
  <si>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</si>
  <si>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</si>
  <si>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</si>
  <si>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</si>
  <si>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</si>
  <si>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</si>
  <si>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</si>
  <si>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</si>
  <si>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</si>
  <si>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</si>
  <si>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</si>
  <si>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</si>
  <si>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</si>
  <si>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</si>
  <si>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</si>
  <si>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</si>
  <si>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</si>
  <si>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</si>
  <si>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</si>
  <si>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</si>
  <si>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</si>
  <si>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</si>
  <si>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</si>
  <si>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</si>
  <si>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</si>
  <si>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</si>
  <si>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</si>
  <si>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</si>
  <si>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</si>
  <si>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</si>
  <si>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</si>
  <si>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</si>
  <si>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</si>
  <si>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</si>
  <si>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</si>
  <si>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</si>
  <si>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</si>
  <si>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</si>
  <si>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</si>
  <si>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</si>
  <si>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</si>
  <si>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</si>
  <si>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</si>
  <si>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</si>
  <si>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</si>
  <si>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</si>
  <si>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</si>
  <si>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</si>
  <si>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</si>
  <si>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</si>
  <si>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</si>
  <si>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</si>
  <si>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</si>
  <si>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</si>
  <si>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</si>
  <si>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</si>
  <si>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</si>
  <si>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</si>
  <si>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</si>
  <si>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</si>
  <si>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</si>
  <si>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</si>
  <si>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</si>
  <si>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</si>
  <si>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</si>
  <si>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</si>
  <si>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</si>
  <si>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</si>
  <si>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</si>
  <si>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</si>
  <si>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</si>
  <si>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</si>
  <si>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</si>
  <si>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</si>
  <si>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</si>
  <si>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</si>
  <si>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</si>
  <si>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</si>
  <si>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</si>
  <si>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</si>
  <si>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</si>
  <si>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</si>
  <si>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</si>
  <si>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</si>
  <si>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</si>
  <si>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</si>
  <si>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</si>
  <si>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</si>
  <si>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</si>
  <si>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</si>
  <si>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</si>
  <si>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</si>
  <si>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</si>
  <si>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</si>
  <si>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</si>
  <si>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</si>
  <si>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</si>
  <si>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</si>
  <si>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</si>
  <si>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</si>
  <si>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</si>
  <si>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</si>
  <si>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</si>
  <si>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</si>
  <si>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</si>
  <si>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</si>
  <si>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</si>
  <si>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</si>
  <si>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</si>
  <si>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</si>
  <si>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</si>
  <si>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</si>
  <si>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</si>
  <si>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</si>
  <si>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</si>
  <si>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</si>
  <si>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</si>
  <si>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</si>
  <si>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</si>
  <si>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</si>
  <si>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</si>
  <si>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</si>
  <si>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</si>
  <si>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</si>
  <si>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</si>
  <si>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</si>
  <si>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</si>
  <si>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</si>
  <si>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</si>
  <si>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</si>
  <si>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</si>
  <si>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</si>
  <si>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</si>
  <si>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</si>
  <si>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</si>
  <si>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</si>
  <si>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</si>
  <si>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</si>
  <si>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</si>
  <si>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</si>
  <si>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</si>
  <si>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</si>
  <si>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</si>
  <si>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</si>
  <si>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</si>
  <si>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</si>
  <si>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</si>
  <si>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</si>
  <si>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</si>
  <si>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</si>
  <si>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</si>
  <si>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</si>
  <si>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</si>
  <si>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</si>
  <si>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</si>
  <si>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</si>
  <si>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</si>
  <si>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</si>
  <si>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</si>
  <si>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</si>
  <si>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</si>
  <si>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</si>
  <si>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</si>
  <si>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</si>
  <si>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</si>
  <si>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</si>
  <si>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</si>
  <si>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</si>
  <si>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</si>
  <si>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</si>
  <si>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</si>
  <si>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</si>
  <si>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</si>
  <si>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</si>
  <si>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</si>
  <si>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</si>
  <si>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</si>
  <si>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</si>
  <si>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</si>
  <si>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</si>
  <si>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</si>
  <si>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</si>
  <si>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</si>
  <si>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</si>
  <si>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</si>
  <si>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</si>
  <si>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</si>
  <si>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</si>
  <si>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</si>
  <si>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</si>
  <si>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</si>
  <si>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</si>
  <si>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</si>
  <si>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</si>
  <si>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</si>
  <si>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</si>
  <si>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</si>
  <si>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</si>
  <si>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</si>
  <si>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</si>
  <si>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</si>
  <si>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</si>
  <si>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</si>
  <si>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</si>
  <si>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</si>
  <si>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</si>
  <si>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</si>
  <si>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</si>
  <si>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</si>
  <si>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</si>
  <si>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</si>
  <si>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</si>
  <si>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</si>
  <si>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</si>
  <si>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</si>
  <si>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</si>
  <si>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</si>
  <si>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</si>
  <si>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</si>
  <si>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</si>
  <si>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</si>
  <si>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</si>
  <si>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</si>
  <si>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</si>
  <si>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</si>
  <si>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</si>
  <si>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</si>
  <si>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</si>
  <si>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</si>
  <si>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</si>
  <si>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</si>
  <si>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</si>
  <si>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</si>
  <si>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</si>
  <si>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</si>
  <si>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</si>
  <si>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</si>
  <si>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</si>
  <si>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</si>
  <si>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</si>
  <si>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</si>
  <si>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</si>
  <si>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</si>
  <si>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</si>
  <si>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</si>
  <si>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</si>
  <si>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</si>
  <si>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</si>
  <si>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</si>
  <si>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</si>
  <si>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</si>
  <si>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</si>
  <si>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</si>
  <si>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</si>
  <si>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</si>
  <si>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</si>
  <si>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</si>
  <si>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</si>
  <si>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</si>
  <si>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</si>
  <si>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</si>
  <si>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</si>
  <si>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</si>
  <si>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</si>
  <si>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</si>
  <si>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</si>
  <si>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</si>
  <si>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</si>
  <si>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</si>
  <si>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</si>
  <si>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</si>
  <si>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</si>
  <si>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</si>
  <si>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</si>
  <si>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</si>
  <si>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</si>
  <si>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</si>
  <si>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</si>
  <si>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</si>
  <si>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</si>
  <si>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</si>
  <si>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</si>
  <si>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</si>
  <si>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</si>
  <si>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</si>
  <si>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</si>
  <si>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</si>
  <si>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</si>
  <si>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</si>
  <si>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</si>
  <si>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</si>
  <si>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</si>
  <si>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</si>
  <si>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</si>
  <si>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</si>
  <si>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</si>
  <si>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</si>
  <si>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</si>
  <si>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</si>
  <si>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</si>
  <si>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</si>
  <si>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</si>
  <si>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</si>
  <si>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</si>
  <si>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</si>
  <si>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</si>
  <si>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</si>
  <si>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</si>
  <si>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</si>
  <si>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</si>
  <si>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</si>
  <si>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</si>
  <si>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</si>
  <si>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</si>
  <si>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</si>
  <si>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</si>
  <si>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</si>
  <si>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</si>
  <si>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</si>
  <si>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</si>
  <si>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</si>
  <si>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</si>
  <si>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</si>
  <si>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</si>
  <si>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</si>
  <si>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</si>
  <si>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</si>
  <si>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</si>
  <si>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</si>
  <si>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</si>
  <si>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</si>
  <si>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</si>
  <si>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</si>
  <si>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</si>
  <si>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</si>
  <si>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</si>
  <si>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</si>
  <si>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</si>
  <si>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</si>
  <si>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</si>
  <si>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</si>
  <si>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</si>
  <si>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</si>
  <si>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</si>
  <si>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</si>
  <si>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</si>
  <si>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</si>
  <si>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</si>
  <si>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</si>
  <si>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</si>
  <si>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</si>
  <si>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</si>
  <si>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</si>
  <si>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</si>
  <si>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</si>
  <si>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</si>
  <si>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</si>
  <si>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</si>
  <si>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</si>
  <si>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</si>
  <si>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</si>
  <si>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</si>
  <si>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</si>
  <si>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</si>
  <si>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</si>
  <si>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</si>
  <si>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</si>
  <si>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</si>
  <si>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</si>
  <si>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</si>
  <si>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</si>
  <si>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</si>
  <si>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</si>
  <si>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</si>
  <si>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</si>
  <si>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</si>
  <si>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</si>
  <si>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</si>
  <si>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</si>
  <si>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</si>
  <si>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</si>
  <si>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</si>
  <si>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</si>
  <si>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</si>
  <si>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</si>
  <si>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</si>
  <si>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</si>
  <si>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</si>
  <si>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</si>
  <si>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</si>
  <si>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</si>
  <si>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</si>
  <si>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</si>
  <si>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</si>
  <si>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</si>
  <si>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</si>
  <si>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</si>
  <si>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</si>
  <si>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</si>
  <si>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</si>
  <si>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</si>
  <si>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</si>
  <si>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</si>
  <si>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</si>
  <si>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</si>
  <si>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</si>
  <si>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</si>
  <si>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</si>
  <si>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</si>
  <si>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</si>
  <si>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</si>
  <si>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</si>
  <si>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</si>
  <si>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</si>
  <si>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</si>
  <si>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</si>
  <si>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</si>
  <si>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</si>
  <si>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</si>
  <si>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</si>
  <si>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</si>
  <si>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</si>
  <si>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</si>
  <si>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</si>
  <si>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</si>
  <si>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</si>
  <si>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</si>
  <si>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</si>
  <si>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</si>
  <si>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</si>
  <si>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</si>
  <si>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</si>
  <si>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</si>
  <si>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</si>
  <si>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</si>
  <si>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</si>
  <si>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</si>
  <si>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</si>
  <si>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</si>
  <si>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</si>
  <si>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</si>
  <si>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</si>
  <si>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</si>
  <si>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</si>
  <si>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</si>
  <si>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</si>
  <si>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</si>
  <si>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</si>
  <si>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</si>
  <si>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</si>
  <si>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</si>
  <si>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</si>
  <si>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</si>
  <si>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</si>
  <si>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</si>
  <si>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</si>
  <si>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</si>
  <si>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</si>
  <si>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</si>
  <si>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</si>
  <si>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</si>
  <si>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</si>
  <si>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</si>
  <si>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</si>
  <si>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</si>
  <si>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</si>
  <si>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</si>
  <si>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</si>
  <si>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</si>
  <si>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</si>
  <si>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</si>
  <si>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</si>
  <si>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</si>
  <si>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</si>
  <si>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</si>
  <si>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</si>
  <si>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</si>
  <si>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</si>
  <si>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</si>
  <si>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</si>
  <si>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</si>
  <si>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</si>
  <si>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</si>
  <si>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</si>
  <si>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</si>
  <si>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</si>
  <si>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</si>
  <si>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</si>
  <si>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</si>
  <si>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</si>
  <si>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</si>
  <si>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</si>
  <si>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</si>
  <si>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</si>
  <si>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</si>
  <si>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</si>
  <si>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</si>
  <si>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</si>
  <si>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</si>
  <si>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</si>
  <si>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</si>
  <si>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</si>
  <si>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</si>
  <si>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</si>
  <si>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</si>
  <si>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</si>
  <si>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</si>
  <si>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</si>
  <si>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</si>
  <si>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</si>
  <si>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</si>
  <si>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</si>
  <si>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</si>
  <si>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</si>
  <si>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</si>
  <si>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</si>
  <si>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</si>
  <si>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</si>
  <si>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</si>
  <si>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</si>
  <si>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</si>
  <si>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</si>
  <si>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</si>
  <si>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</si>
  <si>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</si>
  <si>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</si>
  <si>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</si>
  <si>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</si>
  <si>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</si>
  <si>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</si>
  <si>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</si>
  <si>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</si>
  <si>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</si>
  <si>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</si>
  <si>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</si>
  <si>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</si>
  <si>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</si>
  <si>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</si>
  <si>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</si>
  <si>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</si>
  <si>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</si>
  <si>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</si>
  <si>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</si>
  <si>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</si>
  <si>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</si>
  <si>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</si>
  <si>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</si>
  <si>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</si>
  <si>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</si>
  <si>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</si>
  <si>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</si>
  <si>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</si>
  <si>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</si>
  <si>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</si>
  <si>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</si>
  <si>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</si>
  <si>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</si>
  <si>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</si>
  <si>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</si>
  <si>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</si>
  <si>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</si>
  <si>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</si>
  <si>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</si>
  <si>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</si>
  <si>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</si>
  <si>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</si>
  <si>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</si>
  <si>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</si>
  <si>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</si>
  <si>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</si>
  <si>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</si>
  <si>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</si>
  <si>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</si>
  <si>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</si>
  <si>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</si>
  <si>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</si>
  <si>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</si>
  <si>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</si>
  <si>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</si>
  <si>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</si>
  <si>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</si>
  <si>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</si>
  <si>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</si>
  <si>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</si>
  <si>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</si>
  <si>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</si>
  <si>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</si>
  <si>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</si>
  <si>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</si>
  <si>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</si>
  <si>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</si>
  <si>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</si>
  <si>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</si>
  <si>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</si>
  <si>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</si>
  <si>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</si>
  <si>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</si>
  <si>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</si>
  <si>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</si>
  <si>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</si>
  <si>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</si>
  <si>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</si>
  <si>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</si>
  <si>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</si>
  <si>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</si>
  <si>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</si>
  <si>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</si>
  <si>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</si>
  <si>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</si>
  <si>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</si>
  <si>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</si>
  <si>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</si>
  <si>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</si>
  <si>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</si>
  <si>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</si>
  <si>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</si>
  <si>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</si>
  <si>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</si>
  <si>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</si>
  <si>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</si>
  <si>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</si>
  <si>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</si>
  <si>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</si>
  <si>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</si>
  <si>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</si>
  <si>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</si>
  <si>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</si>
  <si>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</si>
  <si>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</si>
  <si>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</si>
  <si>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</si>
  <si>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</si>
  <si>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</si>
  <si>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</si>
  <si>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</si>
  <si>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</si>
  <si>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</si>
  <si>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</si>
  <si>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</si>
  <si>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</si>
  <si>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</si>
  <si>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</si>
  <si>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</si>
  <si>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</si>
  <si>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</si>
  <si>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</si>
  <si>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</si>
  <si>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</si>
  <si>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</si>
  <si>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</si>
  <si>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</si>
  <si>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</si>
  <si>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</si>
  <si>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</si>
  <si>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</si>
  <si>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</si>
  <si>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</si>
  <si>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</si>
  <si>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</si>
  <si>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</si>
  <si>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</si>
  <si>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</si>
  <si>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</si>
  <si>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</si>
  <si>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</si>
  <si>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</si>
  <si>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</si>
  <si>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</si>
  <si>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</si>
  <si>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</si>
  <si>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</si>
  <si>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</si>
  <si>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</si>
  <si>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</si>
  <si>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</si>
  <si>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</si>
  <si>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</si>
  <si>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</si>
  <si>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</si>
  <si>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</si>
  <si>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</si>
  <si>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</si>
  <si>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</si>
  <si>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</si>
  <si>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</si>
  <si>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</si>
  <si>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</si>
  <si>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</si>
  <si>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</si>
  <si>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</si>
  <si>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</si>
  <si>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</si>
  <si>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</si>
  <si>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</si>
  <si>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</si>
  <si>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</si>
  <si>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</si>
  <si>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</si>
  <si>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</si>
  <si>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</si>
  <si>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</si>
  <si>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</si>
  <si>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</si>
  <si>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</si>
  <si>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</si>
  <si>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</si>
  <si>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</si>
  <si>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</si>
  <si>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</si>
  <si>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</si>
  <si>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</si>
  <si>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</si>
  <si>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</si>
  <si>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</si>
  <si>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</si>
  <si>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</si>
  <si>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</si>
  <si>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</si>
  <si>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</si>
  <si>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</si>
  <si>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</si>
  <si>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</si>
  <si>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</si>
  <si>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</si>
  <si>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</si>
  <si>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</si>
  <si>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</si>
  <si>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</si>
  <si>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</si>
  <si>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</si>
  <si>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</si>
  <si>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</si>
  <si>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</si>
  <si>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</si>
  <si>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</si>
  <si>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</si>
  <si>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</si>
  <si>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</si>
  <si>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</si>
  <si>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</si>
  <si>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</si>
  <si>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</si>
  <si>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</si>
  <si>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</si>
  <si>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</si>
  <si>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</si>
  <si>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</si>
  <si>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</si>
  <si>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</si>
  <si>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</si>
  <si>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</si>
  <si>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</si>
  <si>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</si>
  <si>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</si>
  <si>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</si>
  <si>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</si>
  <si>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</si>
  <si>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</si>
  <si>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</si>
  <si>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</si>
  <si>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</si>
  <si>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</si>
  <si>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</si>
  <si>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</si>
  <si>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</si>
  <si>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</si>
  <si>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</si>
  <si>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</si>
  <si>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</si>
  <si>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</si>
  <si>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</si>
  <si>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</si>
  <si>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</si>
  <si>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</si>
  <si>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</si>
  <si>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</si>
  <si>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</si>
  <si>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</si>
  <si>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</si>
  <si>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</si>
  <si>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</si>
  <si>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</si>
  <si>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</si>
  <si>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</si>
  <si>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</si>
  <si>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</si>
  <si>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</si>
  <si>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</si>
  <si>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</si>
  <si>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</si>
  <si>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</si>
  <si>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</si>
  <si>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</si>
  <si>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</si>
  <si>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</si>
  <si>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</si>
  <si>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</si>
  <si>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</si>
  <si>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</si>
  <si>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</si>
  <si>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</si>
  <si>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</si>
  <si>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</si>
  <si>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</si>
  <si>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</si>
  <si>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</si>
  <si>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</si>
  <si>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</si>
  <si>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</si>
  <si>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</si>
  <si>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</si>
  <si>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</si>
  <si>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</si>
  <si>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</si>
  <si>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</si>
  <si>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</si>
  <si>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</si>
  <si>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</si>
  <si>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</si>
  <si>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</si>
  <si>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</si>
  <si>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</si>
  <si>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</si>
  <si>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</si>
  <si>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</si>
  <si>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</si>
  <si>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</si>
  <si>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</si>
  <si>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</si>
  <si>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</si>
  <si>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</si>
  <si>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</si>
  <si>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</si>
  <si>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</si>
  <si>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</si>
  <si>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</si>
  <si>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</si>
  <si>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</si>
  <si>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</si>
  <si>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</si>
  <si>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</si>
  <si>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</si>
  <si>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</si>
  <si>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</si>
  <si>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</si>
  <si>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</si>
  <si>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</si>
  <si>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</si>
  <si>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</si>
  <si>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</si>
  <si>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</si>
  <si>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</si>
  <si>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</si>
  <si>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</si>
  <si>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</si>
  <si>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</si>
  <si>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</si>
  <si>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</si>
  <si>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</si>
  <si>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</si>
  <si>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</si>
  <si>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</si>
  <si>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</si>
  <si>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</si>
  <si>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</si>
  <si>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</si>
  <si>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</si>
  <si>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</si>
  <si>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</si>
  <si>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</si>
  <si>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</si>
  <si>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</si>
  <si>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</si>
  <si>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</si>
  <si>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</si>
  <si>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</si>
  <si>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</si>
  <si>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</si>
  <si>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</si>
  <si>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</si>
  <si>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</si>
  <si>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</si>
  <si>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</si>
  <si>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</si>
  <si>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</si>
  <si>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</si>
  <si>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</si>
  <si>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</si>
  <si>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</si>
  <si>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</si>
  <si>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</si>
  <si>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</si>
  <si>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</si>
  <si>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</si>
  <si>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</si>
  <si>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</si>
  <si>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</si>
  <si>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</si>
  <si>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</si>
  <si>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</si>
  <si>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</si>
  <si>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</si>
  <si>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</si>
  <si>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</si>
  <si>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</si>
  <si>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</si>
  <si>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</si>
  <si>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</si>
  <si>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</si>
  <si>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</si>
  <si>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</si>
  <si>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</si>
  <si>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</si>
  <si>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</si>
  <si>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</si>
  <si>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</si>
  <si>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</si>
  <si>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</si>
  <si>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</si>
  <si>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</si>
  <si>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</si>
  <si>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</si>
  <si>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</si>
  <si>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</si>
  <si>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</si>
  <si>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</si>
  <si>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</si>
  <si>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</si>
  <si>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</si>
  <si>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</si>
  <si>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</si>
  <si>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</si>
  <si>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</si>
  <si>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</si>
  <si>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</si>
  <si>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</si>
  <si>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</si>
  <si>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</si>
  <si>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</si>
  <si>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</si>
  <si>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</si>
  <si>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</si>
  <si>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</si>
  <si>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</si>
  <si>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</si>
  <si>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</si>
  <si>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</si>
  <si>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</si>
  <si>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</si>
  <si>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</si>
  <si>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</si>
  <si>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</si>
  <si>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</si>
  <si>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</si>
  <si>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</si>
  <si>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</si>
  <si>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</si>
  <si>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</si>
  <si>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</si>
  <si>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</si>
  <si>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</si>
  <si>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</si>
  <si>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</si>
  <si>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</si>
  <si>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</si>
  <si>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</si>
  <si>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</si>
  <si>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</si>
  <si>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</si>
  <si>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</si>
  <si>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</si>
  <si>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</si>
  <si>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</si>
  <si>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</si>
  <si>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</si>
  <si>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</si>
  <si>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</si>
  <si>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</si>
  <si>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</si>
  <si>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</si>
  <si>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</si>
  <si>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</si>
  <si>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</si>
  <si>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</si>
  <si>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</si>
  <si>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</si>
  <si>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</si>
  <si>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</si>
  <si>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</si>
  <si>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</si>
  <si>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</si>
  <si>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</si>
  <si>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</si>
  <si>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</si>
  <si>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</si>
  <si>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</si>
  <si>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</si>
  <si>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</si>
  <si>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</si>
  <si>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</si>
  <si>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</si>
  <si>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</si>
  <si>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</si>
  <si>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</si>
  <si>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</si>
  <si>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</si>
  <si>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</si>
  <si>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</si>
  <si>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</si>
  <si>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</si>
  <si>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</si>
  <si>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</si>
  <si>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</si>
  <si>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</si>
  <si>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</si>
  <si>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</si>
  <si>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</si>
  <si>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</si>
  <si>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</si>
  <si>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</si>
  <si>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</si>
  <si>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</si>
  <si>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</si>
  <si>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</si>
  <si>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</si>
  <si>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</si>
  <si>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</si>
  <si>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</si>
  <si>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</si>
  <si>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</si>
  <si>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</si>
  <si>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</si>
  <si>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</si>
  <si>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</si>
  <si>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</si>
  <si>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</si>
  <si>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</si>
  <si>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</si>
  <si>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</si>
  <si>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</si>
  <si>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</si>
  <si>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</si>
  <si>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</si>
  <si>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</si>
  <si>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</si>
  <si>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</si>
  <si>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</si>
  <si>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</si>
  <si>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</si>
  <si>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</si>
  <si>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</si>
  <si>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</si>
  <si>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</si>
  <si>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</si>
  <si>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</si>
  <si>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</si>
  <si>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</si>
  <si>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</si>
  <si>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</si>
  <si>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</si>
  <si>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</si>
  <si>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</si>
  <si>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</si>
  <si>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</si>
  <si>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</si>
  <si>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</si>
  <si>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</si>
  <si>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</si>
  <si>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</si>
  <si>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</si>
  <si>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</si>
  <si>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</si>
  <si>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</si>
  <si>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</si>
  <si>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</si>
  <si>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</si>
  <si>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</si>
  <si>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</si>
  <si>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</si>
  <si>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</si>
  <si>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</si>
  <si>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</si>
  <si>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</si>
  <si>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</si>
  <si>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</si>
  <si>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</si>
  <si>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</si>
  <si>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</si>
  <si>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</si>
  <si>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</si>
  <si>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</si>
  <si>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</si>
  <si>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</si>
  <si>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</si>
  <si>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</si>
  <si>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</si>
  <si>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</si>
  <si>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</si>
  <si>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</si>
  <si>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</si>
  <si>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</si>
  <si>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</si>
  <si>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</si>
  <si>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</si>
  <si>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</si>
  <si>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</si>
  <si>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</si>
  <si>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</si>
  <si>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</si>
  <si>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</si>
  <si>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</si>
  <si>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</si>
  <si>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</si>
  <si>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</si>
  <si>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</si>
  <si>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</si>
  <si>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</si>
  <si>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</si>
  <si>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</si>
  <si>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</si>
  <si>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</si>
  <si>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</si>
  <si>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</si>
  <si>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</si>
  <si>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</si>
  <si>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</si>
  <si>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</si>
  <si>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</si>
  <si>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</si>
  <si>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</si>
  <si>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</si>
  <si>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</si>
  <si>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</si>
  <si>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</si>
  <si>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</si>
  <si>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</si>
  <si>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</si>
  <si>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</si>
  <si>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</si>
  <si>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</si>
  <si>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</si>
  <si>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</si>
  <si>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</si>
  <si>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</si>
  <si>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</si>
  <si>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</si>
  <si>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</si>
  <si>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</si>
  <si>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</si>
  <si>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</si>
  <si>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</si>
  <si>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</si>
  <si>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</si>
  <si>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</si>
  <si>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</si>
  <si>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</si>
  <si>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</si>
  <si>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</si>
  <si>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</si>
  <si>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</si>
  <si>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</si>
  <si>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</si>
  <si>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</si>
  <si>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</si>
  <si>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</si>
  <si>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</si>
  <si>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</si>
  <si>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</si>
  <si>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</si>
  <si>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</si>
  <si>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</si>
  <si>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</si>
  <si>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</si>
  <si>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</si>
  <si>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</si>
  <si>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</si>
  <si>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</si>
  <si>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</si>
  <si>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</si>
  <si>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</si>
  <si>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</si>
  <si>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</si>
  <si>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</si>
  <si>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</si>
  <si>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</si>
  <si>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</si>
  <si>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</si>
  <si>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</si>
  <si>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</si>
  <si>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</si>
  <si>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</si>
  <si>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</si>
  <si>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</si>
  <si>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</si>
  <si>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</si>
  <si>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</si>
  <si>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</si>
  <si>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</si>
  <si>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</si>
  <si>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</si>
  <si>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</si>
  <si>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</si>
  <si>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</si>
  <si>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</si>
  <si>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</si>
  <si>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</si>
  <si>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</si>
  <si>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</si>
  <si>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</si>
  <si>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</si>
  <si>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</si>
  <si>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</si>
  <si>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</si>
  <si>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</si>
  <si>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</si>
  <si>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</si>
  <si>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</si>
  <si>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</si>
  <si>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</si>
  <si>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</si>
  <si>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</si>
  <si>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</si>
  <si>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</si>
  <si>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</si>
  <si>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</si>
  <si>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</si>
  <si>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</si>
  <si>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</si>
  <si>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</si>
  <si>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</si>
  <si>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</si>
  <si>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</si>
  <si>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</si>
  <si>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</si>
  <si>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</si>
  <si>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</si>
  <si>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</si>
  <si>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</si>
  <si>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</si>
  <si>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</si>
  <si>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</si>
  <si>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</si>
  <si>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</si>
  <si>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</si>
  <si>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</si>
  <si>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</si>
  <si>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</si>
  <si>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</si>
  <si>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</si>
  <si>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</si>
  <si>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</si>
  <si>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</si>
  <si>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</si>
  <si>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</si>
  <si>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</si>
  <si>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</si>
  <si>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</si>
  <si>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</si>
  <si>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</si>
  <si>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</si>
  <si>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</si>
  <si>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</si>
  <si>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</si>
  <si>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</si>
  <si>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</si>
  <si>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</si>
  <si>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</si>
  <si>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</si>
  <si>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</si>
  <si>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</si>
  <si>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</si>
  <si>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</si>
  <si>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</si>
  <si>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</si>
  <si>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</si>
  <si>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</si>
  <si>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</si>
  <si>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</si>
  <si>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</si>
  <si>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</si>
  <si>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</si>
  <si>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</si>
  <si>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</si>
  <si>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</si>
  <si>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</si>
  <si>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</si>
  <si>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</si>
  <si>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</si>
  <si>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</si>
  <si>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</si>
  <si>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</si>
  <si>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</si>
  <si>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</si>
  <si>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</si>
  <si>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</si>
  <si>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</si>
  <si>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</si>
  <si>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</si>
  <si>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</si>
  <si>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</si>
  <si>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</si>
  <si>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</si>
  <si>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</si>
  <si>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</si>
  <si>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</si>
  <si>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</si>
  <si>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</si>
  <si>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</si>
  <si>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</si>
  <si>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</si>
  <si>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</si>
  <si>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</si>
  <si>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</si>
  <si>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</si>
  <si>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</si>
  <si>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</si>
  <si>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</si>
  <si>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</si>
  <si>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</si>
  <si>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</si>
  <si>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</si>
  <si>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</si>
  <si>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</si>
  <si>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</si>
  <si>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</si>
  <si>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</si>
  <si>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</si>
  <si>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</si>
  <si>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</si>
  <si>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</si>
  <si>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</si>
  <si>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</si>
  <si>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</si>
  <si>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</si>
  <si>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</si>
  <si>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</si>
  <si>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</si>
  <si>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</si>
  <si>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</si>
  <si>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</si>
  <si>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</si>
  <si>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</si>
  <si>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</si>
  <si>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</si>
  <si>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</si>
  <si>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</si>
  <si>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</si>
  <si>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</si>
  <si>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</si>
  <si>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</si>
  <si>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</si>
  <si>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</si>
  <si>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</si>
  <si>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</si>
  <si>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</si>
  <si>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</si>
  <si>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</si>
  <si>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</si>
  <si>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</si>
  <si>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</si>
  <si>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</si>
  <si>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</si>
  <si>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</si>
  <si>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</si>
  <si>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</si>
  <si>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</si>
  <si>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</si>
  <si>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</si>
  <si>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</si>
  <si>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</si>
  <si>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</si>
  <si>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</si>
  <si>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</si>
  <si>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</si>
  <si>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</si>
  <si>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</si>
  <si>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</si>
  <si>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</si>
  <si>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</si>
  <si>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</si>
  <si>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</si>
  <si>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</si>
  <si>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</si>
  <si>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</si>
  <si>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</si>
  <si>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</si>
  <si>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</si>
  <si>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</si>
  <si>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</si>
  <si>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</si>
  <si>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</si>
  <si>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</si>
  <si>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</si>
  <si>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</si>
  <si>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</si>
  <si>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</si>
  <si>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</si>
  <si>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</si>
  <si>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</si>
  <si>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</si>
  <si>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</si>
  <si>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</si>
  <si>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</si>
  <si>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</si>
  <si>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</si>
  <si>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</si>
  <si>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</si>
  <si>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</si>
  <si>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</si>
  <si>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</si>
  <si>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</si>
  <si>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</si>
  <si>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</si>
  <si>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</si>
  <si>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</si>
  <si>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</si>
  <si>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</si>
  <si>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</si>
  <si>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</si>
  <si>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</si>
  <si>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</si>
  <si>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</si>
  <si>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</si>
  <si>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</si>
  <si>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</si>
  <si>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</si>
  <si>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</si>
  <si>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</si>
  <si>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</si>
  <si>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</si>
  <si>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</si>
  <si>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</si>
  <si>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</si>
  <si>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</si>
  <si>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</si>
  <si>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</si>
  <si>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</si>
  <si>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</si>
  <si>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</si>
  <si>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</si>
  <si>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</si>
  <si>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</si>
  <si>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</si>
  <si>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</si>
  <si>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</si>
  <si>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</si>
  <si>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</si>
  <si>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</si>
  <si>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</si>
  <si>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</si>
  <si>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</si>
  <si>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</si>
  <si>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</si>
  <si>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</si>
  <si>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</si>
  <si>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</si>
  <si>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</si>
  <si>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</si>
  <si>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</si>
  <si>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</si>
  <si>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</si>
  <si>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</si>
  <si>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</si>
  <si>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</si>
  <si>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</si>
  <si>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</si>
  <si>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</si>
  <si>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</si>
  <si>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</si>
  <si>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</si>
  <si>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</si>
  <si>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</si>
  <si>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</si>
  <si>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</si>
  <si>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</si>
  <si>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</si>
  <si>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</si>
  <si>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</si>
  <si>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</si>
  <si>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</si>
  <si>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</si>
  <si>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</si>
  <si>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</si>
  <si>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</si>
  <si>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</si>
  <si>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</si>
  <si>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</si>
  <si>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</si>
  <si>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</si>
  <si>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</si>
  <si>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</si>
  <si>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</si>
  <si>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</si>
  <si>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</si>
  <si>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</si>
  <si>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</si>
  <si>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</si>
  <si>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</si>
  <si>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</si>
  <si>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</si>
  <si>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</si>
  <si>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</si>
  <si>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</si>
  <si>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</si>
  <si>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</si>
  <si>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</si>
  <si>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</si>
  <si>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</si>
  <si>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</si>
  <si>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</si>
  <si>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</si>
  <si>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</si>
  <si>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</si>
  <si>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</si>
  <si>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</si>
  <si>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</si>
  <si>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</si>
  <si>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</si>
  <si>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</si>
  <si>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</si>
  <si>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</si>
  <si>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</si>
  <si>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</si>
  <si>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</si>
  <si>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</si>
  <si>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</si>
  <si>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</si>
  <si>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</si>
  <si>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</si>
  <si>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</si>
  <si>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</si>
  <si>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</si>
  <si>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</si>
  <si>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</si>
  <si>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</si>
  <si>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</si>
  <si>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</si>
  <si>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</si>
  <si>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</si>
  <si>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</si>
  <si>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</si>
  <si>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</si>
  <si>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</si>
  <si>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</si>
  <si>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</si>
  <si>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</si>
  <si>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</si>
  <si>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</si>
  <si>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</si>
  <si>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</si>
  <si>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</si>
  <si>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</si>
  <si>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</si>
  <si>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</si>
  <si>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</si>
  <si>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</si>
  <si>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</si>
  <si>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</si>
  <si>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</si>
  <si>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</si>
  <si>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</si>
  <si>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</si>
  <si>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</si>
  <si>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</si>
  <si>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</si>
  <si>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</si>
  <si>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</si>
  <si>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</si>
  <si>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</si>
  <si>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</si>
  <si>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</si>
  <si>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</si>
  <si>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</si>
  <si>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</si>
  <si>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</si>
  <si>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</si>
  <si>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</si>
  <si>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</si>
  <si>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</si>
  <si>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</si>
  <si>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</si>
  <si>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</si>
  <si>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</si>
  <si>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</si>
  <si>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</si>
  <si>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</si>
  <si>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</si>
  <si>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</si>
  <si>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</si>
  <si>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</si>
  <si>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</si>
  <si>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</si>
  <si>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</si>
  <si>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</si>
  <si>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</si>
  <si>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</si>
  <si>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</si>
  <si>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</si>
  <si>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</si>
  <si>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</si>
  <si>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</si>
  <si>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</si>
  <si>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</si>
  <si>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</si>
  <si>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</si>
  <si>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</si>
  <si>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</si>
  <si>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</si>
  <si>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</si>
  <si>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</si>
  <si>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</si>
  <si>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</si>
  <si>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</si>
  <si>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</si>
  <si>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</si>
  <si>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</si>
  <si>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</si>
  <si>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</si>
  <si>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</si>
  <si>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</si>
  <si>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</si>
  <si>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</si>
  <si>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</si>
  <si>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</si>
  <si>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</si>
  <si>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</si>
  <si>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</si>
  <si>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</si>
  <si>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</si>
  <si>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</si>
  <si>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</si>
  <si>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</si>
  <si>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</si>
  <si>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</si>
  <si>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</si>
  <si>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</si>
  <si>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</si>
  <si>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</si>
  <si>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</si>
  <si>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</si>
  <si>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</si>
  <si>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</si>
  <si>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</si>
  <si>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</si>
  <si>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</si>
  <si>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</si>
  <si>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</si>
  <si>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</si>
  <si>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</si>
  <si>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</si>
  <si>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</si>
  <si>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</si>
  <si>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</si>
  <si>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</si>
  <si>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</si>
  <si>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</si>
  <si>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</si>
  <si>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</si>
  <si>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</si>
  <si>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</si>
  <si>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</si>
  <si>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</si>
  <si>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</si>
  <si>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</si>
  <si>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</si>
  <si>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</si>
  <si>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</si>
  <si>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</si>
  <si>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</si>
  <si>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</si>
  <si>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</si>
  <si>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</si>
  <si>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</si>
  <si>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</si>
  <si>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</si>
  <si>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</si>
  <si>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</si>
  <si>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</si>
  <si>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</si>
  <si>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</si>
  <si>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</si>
  <si>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</si>
  <si>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</si>
  <si>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</si>
  <si>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</si>
  <si>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</si>
  <si>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</si>
  <si>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</si>
  <si>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</si>
  <si>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</si>
  <si>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</si>
  <si>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</si>
  <si>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</si>
  <si>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</si>
  <si>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</si>
  <si>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</si>
  <si>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</si>
  <si>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</si>
  <si>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</si>
  <si>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</si>
  <si>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</si>
  <si>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</si>
  <si>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</si>
  <si>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</si>
  <si>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</si>
  <si>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</si>
  <si>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</si>
  <si>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</si>
  <si>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</si>
  <si>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</si>
  <si>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</si>
  <si>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</si>
  <si>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</si>
  <si>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</si>
  <si>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</si>
  <si>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</si>
  <si>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</si>
  <si>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</si>
  <si>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</si>
  <si>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</si>
  <si>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</si>
  <si>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</si>
  <si>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</si>
  <si>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</si>
  <si>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</si>
  <si>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</si>
  <si>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</si>
  <si>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</si>
  <si>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</si>
  <si>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</si>
  <si>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</si>
  <si>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</si>
  <si>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</si>
  <si>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</si>
  <si>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</si>
  <si>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</si>
  <si>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</si>
  <si>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</si>
  <si>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</si>
  <si>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</si>
  <si>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</si>
  <si>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</si>
  <si>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</si>
  <si>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</si>
  <si>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</si>
  <si>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</si>
  <si>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</si>
  <si>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</si>
  <si>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</si>
  <si>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</si>
  <si>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</si>
  <si>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</si>
  <si>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</si>
  <si>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</si>
  <si>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</si>
  <si>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</si>
  <si>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</si>
  <si>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</si>
  <si>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</si>
  <si>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</si>
  <si>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</si>
  <si>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</si>
  <si>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</si>
  <si>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</si>
  <si>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</si>
  <si>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</si>
  <si>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</si>
  <si>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</si>
  <si>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</si>
  <si>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</si>
  <si>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</si>
  <si>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</si>
  <si>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</si>
  <si>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</si>
  <si>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</si>
  <si>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</si>
  <si>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</si>
  <si>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</si>
  <si>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</si>
  <si>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</si>
  <si>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</si>
  <si>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</si>
  <si>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</si>
  <si>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</si>
  <si>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</si>
  <si>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</si>
  <si>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</si>
  <si>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</si>
  <si>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</si>
  <si>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</si>
  <si>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</si>
  <si>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</si>
  <si>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</si>
  <si>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</si>
  <si>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</si>
  <si>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</si>
  <si>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</si>
  <si>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</si>
  <si>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</si>
  <si>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</si>
  <si>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</si>
  <si>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</si>
  <si>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</si>
  <si>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</si>
  <si>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</si>
  <si>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</si>
  <si>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</si>
  <si>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</si>
  <si>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</si>
  <si>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</si>
  <si>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</si>
  <si>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</si>
  <si>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</si>
  <si>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</si>
  <si>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</si>
  <si>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</si>
  <si>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</si>
  <si>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</si>
  <si>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</si>
  <si>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</si>
  <si>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</si>
  <si>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</si>
  <si>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</si>
  <si>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</si>
  <si>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</si>
  <si>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</si>
  <si>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</si>
  <si>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</si>
  <si>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</si>
  <si>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</si>
  <si>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</si>
  <si>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</si>
  <si>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</si>
  <si>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</si>
  <si>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</si>
  <si>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</si>
  <si>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</si>
  <si>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</si>
  <si>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</si>
  <si>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</si>
  <si>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</si>
  <si>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</si>
  <si>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</si>
  <si>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</si>
  <si>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</si>
  <si>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</si>
  <si>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</si>
  <si>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</si>
  <si>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</si>
  <si>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</si>
  <si>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</si>
  <si>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</si>
  <si>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</si>
  <si>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</si>
  <si>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</si>
  <si>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</si>
  <si>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</si>
  <si>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</si>
  <si>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</si>
  <si>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</si>
  <si>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</si>
  <si>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</si>
  <si>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</si>
  <si>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</si>
  <si>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</si>
  <si>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</si>
  <si>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</si>
  <si>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</si>
  <si>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</si>
  <si>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</si>
  <si>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</si>
  <si>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</si>
  <si>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</si>
  <si>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</si>
  <si>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</si>
  <si>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</si>
  <si>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</si>
  <si>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</si>
  <si>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</si>
  <si>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</si>
  <si>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</si>
  <si>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</si>
  <si>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</si>
  <si>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</si>
  <si>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</si>
  <si>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</si>
  <si>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</si>
  <si>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</si>
  <si>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</si>
  <si>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</si>
  <si>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</si>
  <si>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</si>
  <si>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</si>
  <si>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</si>
  <si>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</si>
  <si>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</si>
  <si>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</si>
  <si>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</si>
  <si>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</si>
  <si>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</si>
  <si>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</si>
  <si>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</si>
  <si>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</si>
  <si>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</si>
  <si>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</si>
  <si>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</si>
  <si>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</si>
  <si>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</si>
  <si>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</si>
  <si>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</si>
  <si>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</si>
  <si>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</si>
  <si>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</si>
  <si>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</si>
  <si>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</si>
  <si>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</si>
  <si>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</si>
  <si>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</si>
  <si>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</si>
  <si>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</si>
  <si>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</si>
  <si>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</si>
  <si>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</si>
  <si>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</si>
  <si>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</si>
  <si>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</si>
  <si>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</si>
  <si>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</si>
  <si>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</si>
  <si>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</si>
  <si>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</si>
  <si>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</si>
  <si>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</si>
  <si>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</si>
  <si>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</si>
  <si>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</si>
  <si>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</si>
  <si>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</si>
  <si>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</si>
  <si>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</si>
  <si>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</si>
  <si>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</si>
  <si>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</si>
  <si>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</si>
  <si>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</si>
  <si>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</si>
  <si>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</si>
  <si>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</si>
  <si>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</si>
  <si>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</si>
  <si>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</si>
  <si>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</si>
  <si>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</si>
  <si>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</si>
  <si>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</si>
  <si>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</si>
  <si>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</si>
  <si>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</si>
  <si>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</si>
  <si>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</si>
  <si>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</si>
  <si>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</si>
  <si>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</si>
  <si>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</si>
  <si>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</si>
  <si>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</si>
  <si>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</si>
  <si>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</si>
  <si>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</si>
  <si>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</si>
  <si>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</si>
  <si>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</si>
  <si>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</si>
  <si>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</si>
  <si>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</si>
  <si>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</si>
  <si>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</si>
  <si>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</si>
  <si>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</si>
  <si>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</si>
  <si>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</si>
  <si>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</si>
  <si>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</si>
  <si>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</si>
  <si>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</si>
  <si>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</si>
  <si>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</si>
  <si>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</si>
  <si>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</si>
  <si>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</si>
  <si>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</si>
  <si>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</si>
  <si>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</si>
  <si>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</si>
  <si>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</si>
  <si>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</si>
  <si>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</si>
  <si>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</si>
  <si>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</si>
  <si>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</si>
  <si>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</si>
  <si>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</si>
  <si>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</si>
  <si>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</si>
  <si>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</si>
  <si>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</si>
  <si>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</si>
  <si>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</si>
  <si>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</si>
  <si>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</si>
  <si>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</si>
  <si>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</si>
  <si>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</si>
  <si>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</si>
  <si>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</si>
  <si>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</si>
  <si>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</si>
  <si>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</si>
  <si>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</si>
  <si>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</si>
  <si>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</si>
  <si>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</si>
  <si>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</si>
  <si>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</si>
  <si>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</si>
  <si>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</si>
  <si>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</si>
  <si>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</si>
  <si>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</si>
  <si>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</si>
  <si>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</si>
  <si>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</si>
  <si>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</si>
  <si>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</si>
  <si>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</si>
  <si>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</si>
  <si>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</si>
  <si>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</si>
  <si>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</si>
  <si>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</si>
  <si>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</si>
  <si>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</si>
  <si>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</si>
  <si>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</si>
  <si>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</si>
  <si>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</si>
  <si>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</si>
  <si>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</si>
  <si>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</si>
  <si>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</si>
  <si>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</si>
  <si>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</si>
  <si>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</si>
  <si>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</si>
  <si>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</si>
  <si>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</si>
  <si>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</si>
  <si>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</si>
  <si>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</si>
  <si>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</si>
  <si>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</si>
  <si>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</si>
  <si>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</si>
  <si>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</si>
  <si>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</si>
  <si>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</si>
  <si>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</si>
  <si>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</si>
  <si>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</si>
  <si>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</si>
  <si>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</si>
  <si>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</si>
  <si>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</si>
  <si>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</si>
  <si>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</si>
  <si>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</si>
  <si>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</si>
  <si>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</si>
  <si>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</si>
  <si>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</si>
  <si>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</si>
  <si>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</si>
  <si>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</si>
  <si>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</si>
  <si>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</si>
  <si>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</si>
  <si>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</si>
  <si>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</si>
  <si>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</si>
  <si>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</si>
  <si>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</si>
  <si>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</si>
  <si>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</si>
  <si>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</si>
  <si>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</si>
  <si>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</si>
  <si>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</si>
  <si>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</si>
  <si>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</si>
  <si>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</si>
  <si>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</si>
  <si>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</si>
  <si>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</si>
  <si>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</si>
  <si>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</si>
  <si>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</si>
  <si>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</si>
  <si>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</si>
  <si>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</si>
  <si>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</si>
  <si>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</si>
  <si>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</si>
  <si>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</si>
  <si>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</si>
  <si>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</si>
  <si>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</si>
  <si>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</si>
  <si>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</si>
  <si>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</si>
  <si>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</si>
  <si>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</si>
  <si>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</si>
  <si>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</si>
  <si>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</si>
  <si>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</si>
  <si>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</si>
  <si>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</si>
  <si>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</si>
  <si>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</si>
  <si>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</si>
  <si>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</si>
  <si>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</si>
  <si>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</si>
  <si>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</si>
  <si>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</si>
  <si>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</si>
  <si>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</si>
  <si>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</si>
  <si>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</si>
  <si>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</si>
  <si>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</si>
  <si>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</si>
  <si>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</si>
  <si>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</si>
  <si>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</si>
  <si>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</si>
  <si>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</si>
  <si>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</si>
  <si>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</si>
  <si>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</si>
  <si>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</si>
  <si>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</si>
  <si>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</si>
  <si>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</si>
  <si>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</si>
  <si>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</si>
  <si>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</si>
  <si>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</si>
  <si>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</si>
  <si>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</si>
  <si>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</si>
  <si>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</si>
  <si>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</si>
  <si>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</si>
  <si>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</si>
  <si>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</si>
  <si>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</si>
  <si>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</si>
  <si>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</si>
  <si>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</si>
  <si>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</si>
  <si>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</si>
  <si>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</si>
  <si>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</si>
  <si>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</si>
  <si>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</si>
  <si>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</si>
  <si>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</si>
  <si>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</si>
  <si>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</si>
  <si>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</si>
  <si>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</si>
  <si>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</si>
  <si>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</si>
  <si>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</si>
  <si>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</si>
  <si>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</si>
  <si>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</si>
  <si>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</si>
  <si>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</si>
  <si>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</si>
  <si>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</si>
  <si>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</si>
  <si>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</si>
  <si>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</si>
  <si>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</si>
  <si>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</si>
  <si>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</si>
  <si>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</si>
  <si>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</si>
  <si>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</si>
  <si>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</si>
  <si>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</si>
  <si>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</si>
  <si>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</si>
  <si>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</si>
  <si>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</si>
  <si>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</si>
  <si>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</si>
  <si>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</si>
  <si>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</si>
  <si>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</si>
  <si>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</si>
  <si>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</si>
  <si>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</si>
  <si>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</si>
  <si>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</si>
  <si>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</si>
  <si>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</si>
  <si>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</si>
  <si>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</si>
  <si>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</si>
  <si>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</si>
  <si>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</si>
  <si>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</si>
  <si>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</si>
  <si>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</si>
  <si>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</si>
  <si>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</si>
  <si>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</si>
  <si>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</si>
  <si>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</si>
  <si>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</si>
  <si>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</si>
  <si>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</si>
  <si>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</si>
  <si>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</si>
  <si>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</si>
  <si>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</si>
  <si>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</si>
  <si>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</si>
  <si>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</si>
  <si>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</si>
  <si>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</si>
  <si>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</si>
  <si>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</si>
  <si>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</si>
  <si>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</si>
  <si>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</si>
  <si>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</si>
  <si>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</si>
  <si>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</si>
  <si>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</si>
  <si>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</si>
  <si>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</si>
  <si>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</si>
  <si>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</si>
  <si>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</si>
  <si>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</si>
  <si>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</si>
  <si>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</si>
  <si>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</si>
  <si>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</si>
  <si>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</si>
  <si>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</si>
  <si>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</si>
  <si>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</si>
  <si>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</si>
  <si>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</si>
  <si>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</si>
  <si>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</si>
  <si>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</si>
  <si>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</si>
  <si>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</si>
  <si>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</si>
  <si>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</si>
  <si>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</si>
  <si>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</si>
  <si>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</si>
  <si>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</si>
  <si>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</si>
  <si>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</si>
  <si>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</si>
  <si>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</si>
  <si>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</si>
  <si>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</si>
  <si>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</si>
  <si>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</si>
  <si>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</si>
  <si>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</si>
  <si>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</si>
  <si>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</si>
  <si>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</si>
  <si>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</si>
  <si>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</si>
  <si>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</si>
  <si>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</si>
  <si>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</si>
  <si>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</si>
  <si>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</si>
  <si>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</si>
  <si>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</si>
  <si>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</si>
  <si>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</si>
  <si>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</si>
  <si>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</si>
  <si>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</si>
  <si>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</si>
  <si>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</si>
  <si>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</si>
  <si>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</si>
  <si>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</si>
  <si>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</si>
  <si>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</si>
  <si>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</si>
  <si>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</si>
  <si>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</si>
  <si>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</si>
  <si>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</si>
  <si>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</si>
  <si>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</si>
  <si>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</si>
  <si>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</si>
  <si>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</si>
  <si>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</si>
  <si>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</si>
  <si>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</si>
  <si>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</si>
  <si>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</si>
  <si>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</si>
  <si>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</si>
  <si>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</si>
  <si>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</si>
  <si>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</si>
  <si>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</si>
  <si>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</si>
  <si>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</si>
  <si>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</si>
  <si>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</si>
  <si>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</si>
  <si>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</si>
  <si>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</si>
  <si>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</si>
  <si>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</si>
  <si>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</si>
  <si>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</si>
  <si>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</si>
  <si>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</si>
  <si>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</si>
  <si>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</si>
  <si>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</si>
  <si>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</si>
  <si>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</si>
  <si>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</si>
  <si>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</si>
  <si>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</si>
  <si>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</si>
  <si>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</si>
  <si>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</si>
  <si>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</si>
  <si>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</si>
  <si>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</si>
  <si>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</si>
  <si>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</si>
  <si>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</si>
  <si>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</si>
  <si>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</si>
  <si>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</si>
  <si>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</si>
  <si>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</si>
  <si>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</si>
  <si>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</si>
  <si>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</si>
  <si>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</si>
  <si>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</si>
  <si>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</si>
  <si>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</si>
  <si>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</si>
  <si>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</si>
  <si>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</si>
  <si>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</si>
  <si>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</si>
  <si>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</si>
  <si>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</si>
  <si>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</si>
  <si>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</si>
  <si>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</si>
  <si>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</si>
  <si>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</si>
  <si>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</si>
  <si>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</si>
  <si>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</si>
  <si>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</si>
  <si>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</si>
  <si>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</si>
  <si>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</si>
  <si>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</si>
  <si>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</si>
  <si>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</si>
  <si>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</si>
  <si>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</si>
  <si>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</si>
  <si>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</si>
  <si>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</si>
  <si>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</si>
  <si>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</si>
  <si>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</si>
  <si>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</si>
  <si>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</si>
  <si>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</si>
  <si>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</si>
  <si>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</si>
  <si>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</si>
  <si>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</si>
  <si>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</si>
  <si>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</si>
  <si>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</si>
  <si>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</si>
  <si>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</si>
  <si>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</si>
  <si>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</si>
  <si>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</si>
  <si>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</si>
  <si>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</si>
  <si>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</si>
  <si>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</si>
  <si>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</si>
  <si>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</si>
  <si>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</si>
  <si>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</si>
  <si>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</si>
  <si>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</si>
  <si>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</si>
  <si>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</si>
  <si>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</si>
  <si>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</si>
  <si>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</si>
  <si>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</si>
  <si>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</si>
  <si>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</si>
  <si>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</si>
  <si>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</si>
  <si>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</si>
  <si>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</si>
  <si>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</si>
  <si>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</si>
  <si>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</si>
  <si>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</si>
  <si>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</si>
  <si>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</si>
  <si>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</si>
  <si>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</si>
  <si>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</si>
  <si>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</si>
  <si>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</si>
  <si>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</si>
  <si>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</si>
  <si>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</si>
  <si>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</si>
  <si>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</si>
  <si>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</si>
  <si>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</si>
  <si>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</si>
  <si>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</si>
  <si>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</si>
  <si>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</si>
  <si>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</si>
  <si>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</si>
  <si>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</si>
  <si>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</si>
  <si>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</si>
  <si>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</si>
  <si>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</si>
  <si>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</si>
  <si>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</si>
  <si>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</si>
  <si>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</si>
  <si>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</si>
  <si>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</si>
  <si>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</si>
  <si>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</si>
  <si>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</si>
  <si>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</si>
  <si>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</si>
  <si>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</si>
  <si>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</si>
  <si>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</si>
  <si>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</si>
  <si>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</si>
  <si>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</si>
  <si>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</si>
  <si>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</si>
  <si>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</si>
  <si>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</si>
  <si>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</si>
  <si>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</si>
  <si>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</si>
  <si>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</si>
  <si>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</si>
  <si>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</si>
  <si>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</si>
  <si>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</si>
  <si>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</si>
  <si>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</si>
  <si>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</si>
  <si>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</si>
  <si>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</si>
  <si>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</si>
  <si>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</si>
  <si>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</si>
  <si>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</si>
  <si>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</si>
  <si>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</si>
  <si>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</si>
  <si>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</si>
  <si>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</si>
  <si>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</si>
  <si>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</si>
  <si>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</si>
  <si>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</si>
  <si>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</si>
  <si>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</si>
  <si>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</si>
  <si>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</si>
  <si>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</si>
  <si>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</si>
  <si>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</si>
  <si>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</si>
  <si>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</si>
  <si>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</si>
  <si>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</si>
  <si>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</si>
  <si>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</si>
  <si>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</si>
  <si>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</si>
  <si>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</si>
  <si>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</si>
  <si>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</si>
  <si>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</si>
  <si>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</si>
  <si>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</si>
  <si>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</si>
  <si>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</si>
  <si>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</si>
  <si>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</si>
  <si>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</si>
  <si>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</si>
  <si>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</si>
  <si>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</si>
  <si>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</si>
  <si>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</si>
  <si>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</si>
  <si>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</si>
  <si>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</si>
  <si>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</si>
  <si>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</si>
  <si>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</si>
  <si>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</si>
  <si>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</si>
  <si>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</si>
  <si>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</si>
  <si>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</si>
  <si>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</si>
  <si>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</si>
  <si>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</si>
  <si>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</si>
  <si>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</si>
  <si>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</si>
  <si>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</si>
  <si>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</si>
  <si>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</si>
  <si>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</si>
  <si>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</si>
  <si>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</si>
  <si>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</si>
  <si>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</si>
  <si>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</si>
  <si>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</si>
  <si>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</si>
  <si>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</si>
  <si>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</si>
  <si>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</si>
  <si>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</si>
  <si>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</si>
  <si>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</si>
  <si>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</si>
  <si>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</si>
  <si>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</si>
  <si>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</si>
  <si>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</si>
  <si>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</si>
  <si>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</si>
  <si>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</si>
  <si>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</si>
  <si>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</si>
  <si>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</si>
  <si>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</si>
  <si>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</si>
  <si>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</si>
  <si>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</si>
  <si>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</si>
  <si>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</si>
  <si>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</si>
  <si>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</si>
  <si>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</si>
  <si>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</si>
  <si>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</si>
  <si>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</si>
  <si>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</si>
  <si>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</si>
  <si>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</si>
  <si>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</si>
  <si>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</si>
  <si>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</si>
  <si>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</si>
  <si>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</si>
  <si>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</si>
  <si>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</si>
  <si>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</si>
  <si>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</si>
  <si>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</si>
  <si>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</si>
  <si>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</si>
  <si>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</si>
  <si>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</si>
  <si>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</si>
  <si>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</si>
  <si>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</si>
  <si>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</si>
  <si>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</si>
  <si>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</si>
  <si>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</si>
  <si>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</si>
  <si>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</si>
  <si>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</si>
  <si>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</si>
  <si>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</si>
  <si>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</si>
  <si>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</si>
  <si>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</si>
  <si>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</si>
  <si>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</si>
  <si>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</si>
  <si>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</si>
  <si>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</si>
  <si>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</si>
  <si>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</si>
  <si>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</si>
  <si>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</si>
  <si>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</si>
  <si>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</si>
  <si>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</si>
  <si>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</si>
  <si>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</si>
  <si>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</si>
  <si>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</si>
  <si>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</si>
  <si>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</si>
  <si>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</si>
  <si>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</si>
  <si>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</si>
  <si>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</si>
  <si>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</si>
  <si>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</si>
  <si>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</si>
  <si>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</si>
  <si>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</si>
  <si>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</si>
  <si>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</si>
  <si>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</si>
  <si>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</si>
  <si>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</si>
  <si>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</si>
  <si>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</si>
  <si>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</si>
  <si>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</si>
  <si>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</si>
  <si>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</si>
  <si>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</si>
  <si>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</si>
  <si>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</si>
  <si>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</si>
  <si>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</si>
  <si>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</si>
  <si>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</si>
  <si>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</si>
  <si>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</si>
  <si>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</si>
  <si>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</si>
  <si>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</si>
  <si>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</si>
  <si>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</si>
  <si>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</si>
  <si>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</si>
  <si>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</si>
  <si>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</si>
  <si>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</si>
  <si>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</si>
  <si>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</si>
  <si>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</si>
  <si>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</si>
  <si>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</si>
  <si>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</si>
  <si>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</si>
  <si>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</si>
  <si>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</si>
  <si>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</si>
  <si>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</si>
  <si>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</si>
  <si>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</si>
  <si>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</si>
  <si>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</si>
  <si>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</si>
  <si>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</si>
  <si>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</si>
  <si>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</si>
  <si>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</si>
  <si>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</si>
  <si>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</si>
  <si>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</si>
  <si>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</si>
  <si>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</si>
  <si>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</si>
  <si>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</si>
  <si>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</si>
  <si>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</si>
  <si>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</si>
  <si>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</si>
  <si>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</si>
  <si>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</si>
  <si>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</si>
  <si>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</si>
  <si>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</si>
  <si>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</si>
  <si>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</si>
  <si>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</si>
  <si>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</si>
  <si>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</si>
  <si>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</si>
  <si>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</si>
  <si>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</si>
  <si>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</si>
  <si>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</si>
  <si>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</si>
  <si>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</si>
  <si>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</si>
  <si>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</si>
  <si>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</si>
  <si>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</si>
  <si>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</si>
  <si>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</si>
  <si>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</si>
  <si>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</si>
  <si>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</si>
  <si>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</si>
  <si>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</si>
  <si>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</si>
  <si>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</si>
  <si>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</si>
  <si>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</si>
  <si>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</si>
  <si>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</si>
  <si>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</si>
  <si>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</si>
  <si>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</si>
  <si>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</si>
  <si>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</si>
  <si>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</si>
  <si>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</si>
  <si>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</si>
  <si>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</si>
  <si>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</si>
  <si>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</si>
  <si>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</si>
  <si>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</si>
  <si>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</si>
  <si>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</si>
  <si>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</si>
  <si>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</si>
  <si>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</si>
  <si>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</si>
  <si>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</si>
  <si>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</si>
  <si>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</si>
  <si>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</si>
  <si>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</si>
  <si>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</si>
  <si>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</si>
  <si>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</si>
  <si>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</si>
  <si>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</si>
  <si>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</si>
  <si>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</si>
  <si>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</si>
  <si>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</si>
  <si>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</si>
  <si>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</si>
  <si>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</si>
  <si>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</si>
  <si>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</si>
  <si>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</si>
  <si>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</si>
  <si>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</si>
  <si>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</si>
  <si>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</si>
  <si>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</si>
  <si>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</si>
  <si>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</si>
  <si>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</si>
  <si>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</si>
  <si>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</si>
  <si>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</si>
  <si>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</si>
  <si>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</si>
  <si>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</si>
  <si>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</si>
  <si>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</si>
  <si>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</si>
  <si>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</si>
  <si>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</si>
  <si>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</si>
  <si>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</si>
  <si>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</si>
  <si>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</si>
  <si>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</si>
  <si>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</si>
  <si>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</si>
  <si>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</si>
  <si>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</si>
  <si>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</si>
  <si>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</si>
  <si>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</si>
  <si>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</si>
  <si>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</si>
  <si>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</si>
  <si>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</si>
  <si>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</si>
  <si>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</si>
  <si>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</si>
  <si>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</si>
  <si>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</si>
  <si>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</si>
  <si>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</si>
  <si>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</si>
  <si>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</si>
  <si>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</si>
  <si>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</si>
  <si>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</si>
  <si>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</si>
  <si>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</si>
  <si>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</si>
  <si>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</si>
  <si>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</si>
  <si>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</si>
  <si>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</si>
  <si>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</si>
  <si>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</si>
  <si>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</si>
  <si>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</si>
  <si>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</si>
  <si>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</si>
  <si>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</si>
  <si>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</si>
  <si>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</si>
  <si>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</si>
  <si>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</si>
  <si>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</si>
  <si>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</si>
  <si>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</si>
  <si>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</si>
  <si>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</si>
  <si>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</si>
  <si>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</si>
  <si>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</si>
  <si>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</si>
  <si>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</si>
  <si>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</si>
  <si>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</si>
  <si>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</si>
  <si>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</si>
  <si>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</si>
  <si>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</si>
  <si>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</si>
  <si>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</si>
  <si>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</si>
  <si>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</si>
  <si>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</si>
  <si>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</si>
  <si>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</si>
  <si>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</si>
  <si>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</si>
  <si>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</si>
  <si>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</si>
  <si>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</si>
  <si>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</si>
  <si>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</si>
  <si>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</si>
  <si>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</si>
  <si>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</si>
  <si>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</si>
  <si>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</si>
  <si>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</si>
  <si>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</si>
  <si>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</si>
  <si>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</si>
  <si>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</si>
  <si>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</si>
  <si>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</si>
  <si>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</si>
  <si>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</si>
  <si>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</si>
  <si>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</si>
  <si>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</si>
  <si>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</si>
  <si>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</si>
  <si>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</si>
  <si>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</si>
  <si>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</si>
  <si>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</si>
  <si>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</si>
  <si>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</si>
  <si>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</si>
  <si>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</si>
  <si>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</si>
  <si>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</si>
  <si>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</si>
  <si>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</si>
  <si>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</si>
  <si>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</si>
  <si>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</si>
  <si>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</si>
  <si>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</si>
  <si>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</si>
  <si>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</si>
  <si>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</si>
  <si>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</si>
  <si>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</si>
  <si>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</si>
  <si>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</si>
  <si>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</si>
  <si>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</si>
  <si>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</si>
  <si>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</si>
  <si>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</si>
  <si>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</si>
  <si>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</si>
  <si>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</si>
  <si>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</si>
  <si>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</si>
  <si>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</si>
  <si>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</si>
  <si>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</si>
  <si>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</si>
  <si>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</si>
  <si>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</si>
  <si>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</si>
  <si>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</si>
  <si>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</si>
  <si>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</si>
  <si>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</si>
  <si>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</si>
  <si>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</si>
  <si>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</si>
  <si>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</si>
  <si>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</si>
  <si>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</si>
  <si>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</si>
  <si>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</si>
  <si>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</si>
  <si>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</si>
  <si>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</si>
  <si>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</si>
  <si>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</si>
  <si>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</si>
  <si>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</si>
  <si>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</si>
  <si>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</si>
  <si>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</si>
  <si>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</si>
  <si>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</si>
  <si>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</si>
  <si>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</si>
  <si>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</si>
  <si>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</si>
  <si>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</si>
  <si>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</si>
  <si>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</si>
  <si>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</si>
  <si>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</si>
  <si>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</si>
  <si>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</si>
  <si>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</si>
  <si>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</si>
  <si>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</si>
  <si>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</si>
  <si>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</si>
  <si>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</si>
  <si>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</si>
  <si>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</si>
  <si>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</si>
  <si>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</si>
  <si>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</si>
  <si>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</si>
  <si>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</si>
  <si>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</si>
  <si>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</si>
  <si>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</si>
  <si>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</si>
  <si>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</si>
  <si>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</si>
  <si>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</si>
  <si>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</si>
  <si>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</si>
  <si>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</si>
  <si>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</si>
  <si>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</si>
  <si>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</si>
  <si>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</si>
  <si>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</si>
  <si>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</si>
  <si>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</si>
  <si>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</si>
  <si>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</si>
  <si>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</si>
  <si>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</si>
  <si>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</si>
  <si>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</si>
  <si>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</si>
  <si>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</si>
  <si>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</si>
  <si>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</si>
  <si>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</si>
  <si>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</si>
  <si>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</si>
  <si>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</si>
  <si>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</si>
  <si>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</si>
  <si>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</si>
  <si>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</si>
  <si>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</si>
  <si>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</si>
  <si>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</si>
  <si>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</si>
  <si>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</si>
  <si>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</si>
  <si>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</si>
  <si>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</si>
  <si>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</si>
  <si>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</si>
  <si>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</si>
  <si>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</si>
  <si>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</si>
  <si>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</si>
  <si>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</si>
  <si>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</si>
  <si>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</si>
  <si>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</si>
  <si>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</si>
  <si>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</si>
  <si>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</si>
  <si>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</si>
  <si>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</si>
  <si>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</si>
  <si>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</si>
  <si>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</si>
  <si>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</si>
  <si>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</si>
  <si>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</si>
  <si>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</si>
  <si>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</si>
  <si>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</si>
  <si>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</si>
  <si>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</si>
  <si>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</si>
  <si>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</si>
  <si>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</si>
  <si>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</si>
  <si>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</si>
  <si>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</si>
  <si>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</si>
  <si>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</si>
  <si>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</si>
  <si>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</si>
  <si>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</si>
  <si>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</si>
  <si>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</si>
  <si>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</si>
  <si>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</si>
  <si>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</si>
  <si>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</si>
  <si>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</si>
  <si>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</si>
  <si>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</si>
  <si>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</si>
  <si>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</si>
  <si>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</si>
  <si>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</si>
  <si>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</si>
  <si>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</si>
  <si>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</si>
  <si>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</si>
  <si>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</si>
  <si>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</si>
  <si>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</si>
  <si>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</si>
  <si>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</si>
  <si>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</si>
  <si>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</si>
  <si>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</si>
  <si>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</si>
  <si>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</si>
  <si>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</si>
  <si>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</si>
  <si>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</si>
  <si>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</si>
  <si>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</si>
  <si>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</si>
  <si>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</si>
  <si>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</si>
  <si>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</si>
  <si>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</si>
  <si>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</si>
  <si>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</si>
  <si>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</si>
  <si>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</si>
  <si>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</si>
  <si>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</si>
  <si>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</si>
  <si>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</si>
  <si>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</si>
  <si>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</si>
  <si>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</si>
  <si>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</si>
  <si>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</si>
  <si>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</si>
  <si>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</si>
  <si>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</si>
  <si>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</si>
  <si>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</si>
  <si>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</si>
  <si>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</si>
  <si>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</si>
  <si>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</si>
  <si>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</si>
  <si>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</si>
  <si>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</si>
  <si>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</si>
  <si>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</si>
  <si>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</si>
  <si>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</si>
  <si>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</si>
  <si>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</si>
  <si>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</si>
  <si>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</si>
  <si>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</si>
  <si>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</si>
  <si>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</si>
  <si>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</si>
  <si>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</si>
  <si>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</si>
  <si>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</si>
  <si>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</si>
  <si>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</si>
  <si>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</si>
  <si>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</si>
  <si>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</si>
  <si>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</si>
  <si>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</si>
  <si>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</si>
  <si>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</si>
  <si>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</si>
  <si>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</si>
  <si>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</si>
  <si>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</si>
  <si>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</si>
  <si>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</si>
  <si>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</si>
  <si>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</si>
  <si>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</si>
  <si>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</si>
  <si>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</si>
  <si>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</si>
  <si>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</si>
  <si>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</si>
  <si>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</si>
  <si>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</si>
  <si>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</si>
  <si>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</si>
  <si>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</si>
  <si>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</si>
  <si>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</si>
  <si>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</si>
  <si>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</si>
  <si>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</si>
  <si>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</si>
  <si>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</si>
  <si>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</si>
  <si>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</si>
  <si>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</si>
  <si>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</si>
  <si>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</si>
  <si>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</si>
  <si>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</si>
  <si>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</si>
  <si>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</si>
  <si>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</si>
  <si>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</si>
  <si>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</si>
  <si>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</si>
  <si>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</si>
  <si>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</si>
  <si>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</si>
  <si>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</si>
  <si>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</si>
  <si>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</si>
  <si>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</si>
  <si>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</si>
  <si>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</si>
  <si>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</si>
  <si>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</si>
  <si>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</si>
  <si>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</si>
  <si>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</si>
  <si>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</si>
  <si>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</si>
  <si>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</si>
  <si>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</si>
  <si>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</si>
  <si>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</si>
  <si>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</si>
  <si>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</si>
  <si>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</si>
  <si>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</si>
  <si>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</si>
  <si>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</si>
  <si>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</si>
  <si>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</si>
  <si>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</si>
  <si>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</si>
  <si>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</si>
  <si>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</si>
  <si>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</si>
  <si>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</si>
  <si>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</si>
  <si>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</si>
  <si>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</si>
  <si>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</si>
  <si>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</si>
  <si>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</si>
  <si>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</si>
  <si>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</si>
  <si>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</si>
  <si>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</si>
  <si>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</si>
  <si>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</si>
  <si>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</si>
  <si>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</si>
  <si>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</si>
  <si>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</si>
  <si>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</si>
  <si>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</si>
  <si>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</si>
  <si>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</si>
  <si>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</si>
  <si>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</si>
  <si>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</si>
  <si>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</si>
  <si>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</si>
  <si>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</si>
  <si>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</si>
  <si>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</si>
  <si>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</si>
  <si>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</si>
  <si>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</si>
  <si>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</si>
  <si>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</si>
  <si>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</si>
  <si>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</si>
  <si>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</si>
  <si>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</si>
  <si>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</si>
  <si>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</si>
  <si>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</si>
  <si>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</si>
  <si>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</si>
  <si>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</si>
  <si>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</si>
  <si>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</si>
  <si>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</si>
  <si>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</si>
  <si>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</si>
  <si>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</si>
  <si>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</si>
  <si>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</si>
  <si>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</si>
  <si>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</si>
  <si>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</si>
  <si>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</si>
  <si>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</si>
  <si>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</si>
  <si>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</si>
  <si>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</si>
  <si>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</si>
  <si>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</si>
  <si>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</si>
  <si>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</si>
  <si>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</si>
  <si>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</si>
  <si>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</si>
  <si>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</si>
  <si>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</si>
  <si>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</si>
  <si>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</si>
  <si>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</si>
  <si>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</si>
  <si>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</si>
  <si>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</si>
  <si>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</si>
  <si>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</si>
  <si>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</si>
  <si>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</si>
  <si>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</si>
  <si>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</si>
  <si>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</si>
  <si>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</si>
  <si>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</si>
  <si>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</si>
  <si>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</si>
  <si>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</si>
  <si>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</si>
  <si>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</si>
  <si>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</si>
  <si>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</si>
  <si>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</si>
  <si>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</si>
  <si>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</si>
  <si>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</si>
  <si>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</si>
  <si>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</si>
  <si>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</si>
  <si>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</si>
  <si>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</si>
  <si>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</si>
  <si>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</si>
  <si>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</si>
  <si>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</si>
  <si>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</si>
  <si>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</si>
  <si>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</si>
  <si>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</si>
  <si>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</si>
  <si>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</si>
  <si>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</si>
  <si>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</si>
  <si>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</si>
  <si>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</si>
  <si>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</si>
  <si>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</si>
  <si>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</si>
  <si>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</si>
  <si>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</si>
  <si>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</si>
  <si>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</si>
  <si>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</si>
  <si>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</si>
  <si>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</si>
  <si>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</si>
  <si>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</si>
  <si>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</si>
  <si>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</si>
  <si>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</si>
  <si>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</si>
  <si>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</si>
  <si>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</si>
  <si>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</si>
  <si>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</si>
  <si>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</si>
  <si>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</si>
  <si>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</si>
  <si>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</si>
  <si>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</si>
  <si>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</si>
  <si>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</si>
  <si>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</si>
  <si>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</si>
  <si>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</si>
  <si>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</si>
  <si>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</si>
  <si>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</si>
  <si>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</si>
  <si>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</si>
  <si>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</si>
  <si>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</si>
  <si>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</si>
  <si>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</si>
  <si>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</si>
  <si>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</si>
  <si>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</si>
  <si>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</si>
  <si>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</si>
  <si>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</si>
  <si>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</si>
  <si>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</si>
  <si>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</si>
  <si>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</si>
  <si>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</si>
  <si>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</si>
  <si>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</si>
  <si>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</si>
  <si>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</si>
  <si>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</si>
  <si>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</si>
  <si>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</si>
  <si>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</si>
  <si>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</si>
  <si>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</si>
  <si>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</si>
  <si>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</si>
  <si>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</si>
  <si>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</si>
  <si>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</si>
  <si>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</si>
  <si>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</si>
  <si>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</si>
  <si>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</si>
  <si>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</si>
  <si>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</si>
  <si>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</si>
  <si>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</si>
  <si>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</si>
  <si>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</si>
  <si>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</si>
  <si>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</si>
  <si>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</si>
  <si>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</si>
  <si>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</si>
  <si>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</si>
  <si>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</si>
  <si>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</si>
  <si>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</si>
  <si>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</si>
  <si>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</si>
  <si>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</si>
  <si>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</si>
  <si>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</si>
  <si>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</si>
  <si>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</si>
  <si>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</si>
  <si>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</si>
  <si>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</si>
  <si>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</si>
  <si>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</si>
  <si>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</si>
  <si>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</si>
  <si>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</si>
  <si>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</si>
  <si>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</si>
  <si>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</si>
  <si>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</si>
  <si>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</si>
  <si>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</si>
  <si>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</si>
  <si>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</si>
  <si>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</si>
  <si>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</si>
  <si>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</si>
  <si>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</si>
  <si>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</si>
  <si>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</si>
  <si>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</si>
  <si>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</si>
  <si>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</si>
  <si>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</si>
  <si>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</si>
  <si>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</si>
  <si>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</si>
  <si>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</si>
  <si>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</si>
  <si>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</si>
  <si>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</si>
  <si>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</si>
  <si>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</si>
  <si>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</si>
  <si>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</si>
  <si>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</si>
  <si>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</si>
  <si>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</si>
  <si>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</si>
  <si>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</si>
  <si>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</si>
  <si>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</si>
  <si>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</si>
  <si>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</si>
  <si>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</si>
  <si>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</si>
  <si>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</si>
  <si>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</si>
  <si>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</si>
  <si>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</si>
  <si>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</si>
  <si>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</si>
  <si>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</si>
  <si>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</si>
  <si>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</si>
  <si>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</si>
  <si>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</si>
  <si>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</si>
  <si>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</si>
  <si>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</si>
  <si>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</si>
  <si>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</si>
  <si>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</si>
  <si>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</si>
  <si>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</si>
  <si>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</si>
  <si>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</si>
  <si>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</si>
  <si>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</si>
  <si>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</si>
  <si>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</si>
  <si>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</si>
  <si>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</si>
  <si>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</si>
  <si>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</si>
  <si>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</si>
  <si>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</si>
  <si>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</si>
  <si>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</si>
  <si>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</si>
  <si>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</si>
  <si>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</si>
  <si>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</si>
  <si>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</si>
  <si>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</si>
  <si>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</si>
  <si>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</si>
  <si>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</si>
  <si>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</si>
  <si>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</si>
  <si>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</si>
  <si>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</si>
  <si>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</si>
  <si>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</si>
  <si>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</si>
  <si>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</si>
  <si>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</si>
  <si>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</si>
  <si>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</si>
  <si>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</si>
  <si>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</si>
  <si>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</si>
  <si>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</si>
  <si>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</si>
  <si>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</si>
  <si>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</si>
  <si>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</si>
  <si>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</si>
  <si>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</si>
  <si>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</si>
  <si>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</si>
  <si>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</si>
  <si>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</si>
  <si>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</si>
  <si>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</si>
  <si>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</si>
  <si>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</si>
  <si>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</si>
  <si>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</si>
  <si>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</si>
  <si>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</si>
  <si>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</si>
  <si>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</si>
  <si>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</si>
  <si>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</si>
  <si>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</si>
  <si>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</si>
  <si>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</si>
  <si>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</si>
  <si>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</si>
  <si>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</si>
  <si>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</si>
  <si>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</si>
  <si>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</si>
  <si>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</si>
  <si>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</si>
  <si>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</si>
  <si>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</si>
  <si>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</si>
  <si>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</si>
  <si>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</si>
  <si>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</si>
  <si>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</si>
  <si>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</si>
  <si>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</si>
  <si>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</si>
  <si>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</si>
  <si>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</si>
  <si>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</si>
  <si>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</si>
  <si>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</si>
  <si>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</si>
  <si>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</si>
  <si>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</si>
  <si>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</si>
  <si>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</si>
  <si>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</si>
  <si>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</si>
  <si>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</si>
  <si>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</si>
  <si>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</si>
  <si>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</si>
  <si>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</si>
  <si>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</si>
  <si>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</si>
  <si>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</si>
  <si>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</si>
  <si>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</si>
  <si>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</si>
  <si>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</si>
  <si>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</si>
  <si>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</si>
  <si>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</si>
  <si>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</si>
  <si>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</si>
  <si>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</si>
  <si>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</si>
  <si>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</si>
  <si>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</si>
  <si>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</si>
  <si>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</si>
  <si>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</si>
  <si>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</si>
  <si>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</si>
  <si>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</si>
  <si>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</si>
  <si>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</si>
  <si>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</si>
  <si>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</si>
  <si>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</si>
  <si>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</si>
  <si>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</si>
  <si>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</si>
  <si>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</si>
  <si>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</si>
  <si>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</si>
  <si>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</si>
  <si>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</si>
  <si>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</si>
  <si>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</si>
  <si>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</si>
  <si>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</si>
  <si>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</si>
  <si>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</si>
  <si>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</si>
  <si>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</si>
  <si>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</si>
  <si>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</si>
  <si>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</si>
  <si>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</si>
  <si>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</si>
  <si>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</si>
  <si>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</si>
  <si>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</si>
  <si>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</si>
  <si>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</si>
  <si>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</si>
  <si>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</si>
  <si>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</si>
  <si>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</si>
  <si>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</si>
  <si>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</si>
  <si>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</si>
  <si>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</si>
  <si>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</si>
  <si>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</si>
  <si>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</si>
  <si>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</si>
  <si>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</si>
  <si>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</si>
  <si>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</si>
  <si>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</si>
  <si>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</si>
  <si>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</si>
  <si>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</si>
  <si>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</si>
  <si>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</si>
  <si>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</si>
  <si>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</si>
  <si>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</si>
  <si>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</si>
  <si>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</si>
  <si>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</si>
  <si>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</si>
  <si>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</si>
  <si>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</si>
  <si>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</si>
  <si>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</si>
  <si>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</si>
  <si>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</si>
  <si>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</si>
  <si>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</si>
  <si>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</si>
  <si>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</si>
  <si>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</si>
  <si>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</si>
  <si>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</si>
  <si>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</si>
  <si>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</si>
  <si>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</si>
  <si>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</si>
  <si>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</si>
  <si>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</si>
  <si>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</si>
  <si>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</si>
  <si>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</si>
  <si>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</si>
  <si>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</si>
  <si>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</si>
  <si>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</si>
  <si>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</si>
  <si>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</si>
  <si>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</si>
  <si>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</si>
  <si>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</si>
  <si>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</si>
  <si>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</si>
  <si>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</si>
  <si>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</si>
  <si>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</si>
  <si>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</si>
  <si>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</si>
  <si>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</si>
  <si>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</si>
  <si>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</si>
  <si>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</si>
  <si>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</si>
  <si>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</si>
  <si>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</si>
  <si>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</si>
  <si>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</si>
  <si>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</si>
  <si>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</si>
  <si>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</si>
  <si>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</si>
  <si>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</si>
  <si>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</si>
  <si>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</si>
  <si>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</si>
  <si>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</si>
  <si>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</si>
  <si>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</si>
  <si>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</si>
  <si>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</si>
  <si>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</si>
  <si>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</si>
  <si>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</si>
  <si>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</si>
  <si>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</si>
  <si>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</si>
  <si>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</si>
  <si>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</si>
  <si>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</si>
  <si>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</si>
  <si>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</si>
  <si>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</si>
  <si>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</si>
  <si>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</si>
  <si>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</si>
  <si>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</si>
  <si>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</si>
  <si>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</si>
  <si>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</si>
  <si>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</si>
  <si>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</si>
  <si>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</si>
  <si>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</si>
  <si>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</si>
  <si>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</si>
  <si>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</si>
  <si>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</si>
  <si>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</si>
  <si>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</si>
  <si>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</si>
  <si>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</si>
  <si>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</si>
  <si>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</si>
  <si>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</si>
  <si>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</si>
  <si>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</si>
  <si>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</si>
  <si>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</si>
  <si>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</si>
  <si>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</si>
  <si>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</si>
  <si>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</si>
  <si>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</si>
  <si>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</si>
  <si>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</si>
  <si>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</si>
  <si>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</si>
  <si>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</si>
  <si>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</si>
  <si>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</si>
  <si>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</si>
  <si>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</si>
  <si>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</si>
  <si>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</si>
  <si>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</si>
  <si>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</si>
  <si>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</si>
  <si>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</si>
  <si>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</si>
  <si>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</si>
  <si>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</si>
  <si>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</si>
  <si>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</si>
  <si>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</si>
  <si>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</si>
  <si>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</si>
  <si>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</si>
  <si>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</si>
  <si>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</si>
  <si>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</si>
  <si>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</si>
  <si>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</si>
  <si>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</si>
  <si>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</si>
  <si>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</si>
  <si>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</si>
  <si>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</si>
  <si>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</si>
  <si>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</si>
  <si>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</si>
  <si>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</si>
  <si>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</si>
  <si>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</si>
  <si>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</si>
  <si>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</si>
  <si>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</si>
  <si>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</si>
  <si>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</si>
  <si>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</si>
  <si>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</si>
  <si>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</si>
  <si>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</si>
  <si>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</si>
  <si>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</si>
  <si>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</si>
  <si>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</si>
  <si>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</si>
  <si>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</si>
  <si>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</si>
  <si>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</si>
  <si>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</si>
  <si>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</si>
  <si>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</si>
  <si>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</si>
  <si>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</si>
  <si>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</si>
  <si>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</si>
  <si>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</si>
  <si>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</si>
  <si>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</si>
  <si>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</si>
  <si>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</si>
  <si>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</si>
  <si>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</si>
  <si>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</si>
  <si>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</si>
  <si>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</si>
  <si>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</si>
  <si>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</si>
  <si>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</si>
  <si>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</si>
  <si>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</si>
  <si>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</si>
  <si>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</si>
  <si>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</si>
  <si>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</si>
  <si>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</si>
  <si>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</si>
  <si>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</si>
  <si>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</si>
  <si>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</si>
  <si>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</si>
  <si>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</si>
  <si>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</si>
  <si>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</si>
  <si>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</si>
  <si>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</si>
  <si>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</si>
  <si>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</si>
  <si>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</si>
  <si>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</si>
  <si>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</si>
  <si>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</si>
  <si>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</si>
  <si>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</si>
  <si>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</si>
  <si>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</si>
  <si>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</si>
  <si>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</si>
  <si>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</si>
  <si>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</si>
  <si>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</si>
  <si>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</si>
  <si>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</si>
  <si>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</si>
  <si>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</si>
  <si>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</si>
  <si>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</si>
  <si>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</si>
  <si>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</si>
  <si>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</si>
  <si>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</si>
  <si>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</si>
  <si>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</si>
  <si>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</si>
  <si>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</si>
  <si>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</si>
  <si>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</si>
  <si>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</si>
  <si>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</si>
  <si>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</si>
  <si>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</si>
  <si>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</si>
  <si>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</si>
  <si>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</si>
  <si>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</si>
  <si>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</si>
  <si>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</si>
  <si>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</si>
  <si>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</si>
  <si>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</si>
  <si>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</si>
  <si>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</si>
  <si>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</si>
  <si>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</si>
  <si>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</si>
  <si>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</si>
  <si>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</si>
  <si>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</si>
  <si>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</si>
  <si>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</si>
  <si>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</si>
  <si>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</si>
  <si>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</si>
  <si>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</si>
  <si>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</si>
  <si>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</si>
  <si>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</si>
  <si>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</si>
  <si>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</si>
  <si>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</si>
  <si>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</si>
  <si>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</si>
  <si>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</si>
  <si>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</si>
  <si>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</si>
  <si>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</si>
  <si>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</si>
  <si>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</si>
  <si>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</si>
  <si>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</si>
  <si>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</si>
  <si>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</si>
  <si>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</si>
  <si>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</si>
  <si>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</si>
  <si>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</si>
  <si>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</si>
  <si>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</si>
  <si>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</si>
  <si>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</si>
  <si>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</si>
  <si>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</si>
  <si>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</si>
  <si>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</si>
  <si>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</si>
  <si>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</si>
  <si>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</si>
  <si>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</si>
  <si>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</si>
  <si>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</si>
  <si>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</si>
  <si>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</si>
  <si>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</si>
  <si>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</si>
  <si>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</si>
  <si>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</si>
  <si>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</si>
  <si>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</si>
  <si>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</si>
  <si>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</si>
  <si>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</si>
  <si>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</si>
  <si>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</si>
  <si>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</si>
  <si>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</si>
  <si>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</si>
  <si>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</si>
  <si>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</si>
  <si>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</si>
  <si>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</si>
  <si>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</si>
  <si>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</si>
  <si>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</si>
  <si>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</si>
  <si>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</si>
  <si>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</si>
  <si>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</si>
  <si>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</si>
  <si>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</si>
  <si>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</si>
  <si>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</si>
  <si>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</si>
  <si>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</si>
  <si>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</si>
  <si>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</si>
  <si>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</si>
  <si>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</si>
  <si>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</si>
  <si>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</si>
  <si>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</si>
  <si>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</si>
  <si>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</si>
  <si>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</si>
  <si>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</si>
  <si>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</si>
  <si>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</si>
  <si>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</si>
  <si>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</si>
  <si>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</si>
  <si>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</si>
  <si>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</si>
  <si>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</si>
  <si>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</si>
  <si>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</si>
  <si>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</si>
  <si>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</si>
  <si>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</si>
  <si>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</si>
  <si>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</si>
  <si>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</si>
  <si>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</si>
  <si>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</si>
  <si>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</si>
  <si>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</si>
  <si>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</si>
  <si>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</si>
  <si>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</si>
  <si>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</si>
  <si>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</si>
  <si>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</si>
  <si>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</si>
  <si>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</si>
  <si>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</si>
  <si>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</si>
  <si>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</si>
  <si>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</si>
  <si>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</si>
  <si>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</si>
  <si>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</si>
  <si>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</si>
  <si>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</si>
  <si>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</si>
  <si>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</si>
  <si>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</si>
  <si>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</si>
  <si>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</si>
  <si>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</si>
  <si>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</si>
  <si>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</si>
  <si>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</si>
  <si>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</si>
  <si>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</si>
  <si>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</si>
  <si>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</si>
  <si>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</si>
  <si>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</si>
  <si>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</si>
  <si>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</si>
  <si>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</si>
  <si>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</si>
  <si>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</si>
  <si>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</si>
  <si>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</si>
  <si>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</si>
  <si>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</si>
  <si>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</si>
  <si>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</si>
  <si>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</si>
  <si>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</si>
  <si>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</si>
  <si>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</si>
  <si>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</si>
  <si>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</si>
  <si>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</si>
  <si>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</si>
  <si>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</si>
  <si>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</si>
  <si>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</si>
  <si>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</si>
  <si>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</si>
  <si>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</si>
  <si>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</si>
  <si>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</si>
  <si>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</si>
  <si>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</si>
  <si>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</si>
  <si>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</si>
  <si>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</si>
  <si>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</si>
  <si>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</si>
  <si>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</si>
  <si>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</si>
  <si>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</si>
  <si>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</si>
  <si>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</si>
  <si>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</si>
  <si>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</si>
  <si>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</si>
  <si>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</si>
  <si>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</si>
  <si>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</si>
  <si>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</si>
  <si>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</si>
  <si>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</si>
  <si>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</si>
  <si>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</si>
  <si>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</si>
  <si>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</si>
  <si>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</si>
  <si>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</si>
  <si>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</si>
  <si>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</si>
  <si>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</si>
  <si>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</si>
  <si>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</si>
  <si>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</si>
  <si>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</si>
  <si>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</si>
  <si>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</si>
  <si>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</si>
  <si>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</si>
  <si>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</si>
  <si>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</si>
  <si>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</si>
  <si>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</si>
  <si>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</si>
  <si>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</si>
  <si>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</si>
  <si>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</si>
  <si>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</si>
  <si>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</si>
  <si>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</si>
  <si>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</si>
  <si>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</si>
  <si>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</si>
  <si>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</si>
  <si>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</si>
  <si>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</si>
  <si>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</si>
  <si>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</si>
  <si>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</si>
  <si>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</si>
  <si>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</si>
  <si>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</si>
  <si>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</si>
  <si>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</si>
  <si>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</si>
  <si>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</si>
  <si>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</si>
  <si>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</si>
  <si>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</si>
  <si>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</si>
  <si>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</si>
  <si>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</si>
  <si>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</si>
  <si>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</si>
  <si>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</si>
  <si>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</si>
  <si>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</si>
  <si>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</si>
  <si>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</si>
  <si>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</si>
  <si>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</si>
  <si>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</si>
  <si>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</si>
  <si>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</si>
  <si>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</si>
  <si>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</si>
  <si>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</si>
  <si>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</si>
  <si>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</si>
  <si>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</si>
  <si>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</si>
  <si>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</si>
  <si>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</si>
  <si>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</si>
  <si>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</si>
  <si>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</si>
  <si>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</si>
  <si>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</si>
  <si>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</si>
  <si>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</si>
  <si>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</si>
  <si>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</si>
  <si>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</si>
  <si>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</si>
  <si>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</si>
  <si>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</si>
  <si>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</si>
  <si>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</si>
  <si>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</si>
  <si>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</si>
  <si>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</si>
  <si>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</si>
  <si>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</si>
  <si>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</si>
  <si>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</si>
  <si>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</si>
  <si>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</si>
  <si>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</si>
  <si>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</si>
  <si>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</si>
  <si>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</si>
  <si>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</si>
  <si>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</si>
  <si>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</si>
  <si>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</si>
  <si>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</si>
  <si>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</si>
  <si>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</si>
  <si>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</si>
  <si>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</si>
  <si>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</si>
  <si>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</si>
  <si>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</si>
  <si>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</si>
  <si>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</si>
  <si>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</si>
  <si>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</si>
  <si>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</si>
  <si>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</si>
  <si>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</si>
  <si>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</si>
  <si>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</si>
  <si>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</si>
  <si>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</si>
  <si>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</si>
  <si>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</si>
  <si>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</si>
  <si>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</si>
  <si>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</si>
  <si>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</si>
  <si>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</si>
  <si>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</si>
  <si>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</si>
  <si>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</si>
  <si>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</si>
  <si>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</si>
  <si>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</si>
  <si>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</si>
  <si>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</si>
  <si>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</si>
  <si>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</si>
  <si>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</si>
  <si>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</si>
  <si>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</si>
  <si>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</si>
  <si>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</si>
  <si>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</si>
  <si>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</si>
  <si>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</si>
  <si>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</si>
  <si>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</si>
  <si>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</si>
  <si>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</si>
  <si>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</si>
  <si>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</si>
  <si>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</si>
  <si>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</si>
  <si>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</si>
  <si>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</si>
  <si>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</si>
  <si>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</si>
  <si>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</si>
  <si>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</si>
  <si>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</si>
  <si>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</si>
  <si>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</si>
  <si>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</si>
  <si>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</si>
  <si>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</si>
  <si>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</si>
  <si>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</si>
  <si>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</si>
  <si>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</si>
  <si>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</si>
  <si>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</si>
  <si>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</si>
  <si>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</si>
  <si>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</si>
  <si>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</si>
  <si>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</si>
  <si>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</si>
  <si>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</si>
  <si>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</si>
  <si>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</si>
  <si>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</si>
  <si>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</si>
  <si>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</si>
  <si>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</si>
  <si>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</si>
  <si>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</si>
  <si>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</si>
  <si>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</si>
  <si>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</si>
  <si>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</si>
  <si>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</si>
  <si>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</si>
  <si>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</si>
  <si>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</si>
  <si>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</si>
  <si>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</si>
  <si>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</si>
  <si>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</si>
  <si>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</si>
  <si>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</si>
  <si>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</si>
  <si>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</si>
  <si>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</si>
  <si>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</si>
  <si>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</si>
  <si>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</si>
  <si>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</si>
  <si>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</si>
  <si>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</si>
  <si>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</si>
  <si>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</si>
  <si>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</si>
  <si>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</si>
  <si>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</si>
  <si>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</si>
  <si>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</si>
  <si>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</si>
  <si>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</si>
  <si>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</si>
  <si>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</si>
  <si>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</si>
  <si>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</si>
  <si>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</si>
  <si>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</si>
  <si>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</si>
  <si>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</si>
  <si>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</si>
  <si>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</si>
  <si>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</si>
  <si>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</si>
  <si>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</si>
  <si>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</si>
  <si>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</si>
  <si>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</si>
  <si>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</si>
  <si>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</si>
  <si>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</si>
  <si>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</si>
  <si>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</si>
  <si>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</si>
  <si>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</si>
  <si>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</si>
  <si>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</si>
  <si>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</si>
  <si>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</si>
  <si>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</si>
  <si>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</si>
  <si>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</si>
  <si>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</si>
  <si>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</si>
  <si>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</si>
  <si>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</si>
  <si>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</si>
  <si>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</si>
  <si>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</si>
  <si>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</si>
  <si>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</si>
  <si>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</si>
  <si>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</si>
  <si>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</si>
  <si>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</si>
  <si>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</si>
  <si>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</si>
  <si>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</si>
  <si>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</si>
  <si>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</si>
  <si>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</si>
  <si>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</si>
  <si>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</si>
  <si>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</si>
  <si>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</si>
  <si>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</si>
  <si>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</si>
  <si>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</si>
  <si>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</si>
  <si>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</si>
  <si>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</si>
  <si>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</si>
  <si>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</si>
  <si>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</si>
  <si>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</si>
  <si>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</si>
  <si>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</si>
  <si>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</si>
  <si>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</si>
  <si>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</si>
  <si>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</si>
  <si>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</si>
  <si>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</si>
  <si>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</si>
  <si>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</si>
  <si>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</si>
  <si>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</si>
  <si>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</si>
  <si>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</si>
  <si>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</si>
  <si>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</si>
  <si>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</si>
  <si>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</si>
  <si>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</si>
  <si>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</si>
  <si>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</si>
  <si>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</si>
  <si>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</si>
  <si>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</si>
  <si>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</si>
  <si>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</si>
  <si>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</si>
  <si>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</si>
  <si>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</si>
  <si>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</si>
  <si>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</si>
  <si>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</si>
  <si>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</si>
  <si>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</si>
  <si>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</si>
  <si>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</si>
  <si>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</si>
  <si>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</si>
  <si>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</si>
  <si>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</si>
  <si>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</si>
  <si>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</si>
  <si>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</si>
  <si>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</si>
  <si>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</si>
  <si>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</si>
  <si>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</si>
  <si>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</si>
  <si>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</si>
  <si>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</si>
  <si>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</si>
  <si>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</si>
  <si>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</si>
  <si>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</si>
  <si>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</si>
  <si>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</si>
  <si>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</si>
  <si>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</si>
  <si>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</si>
  <si>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</si>
  <si>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</si>
  <si>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</si>
  <si>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</si>
  <si>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</si>
  <si>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</si>
  <si>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</si>
  <si>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</si>
  <si>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</si>
  <si>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</si>
  <si>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</si>
  <si>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</si>
  <si>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</si>
  <si>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</si>
  <si>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</si>
  <si>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</si>
  <si>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</si>
  <si>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</si>
  <si>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</si>
  <si>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</si>
  <si>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</si>
  <si>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</si>
  <si>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</si>
  <si>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</si>
  <si>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</si>
  <si>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</si>
  <si>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</si>
  <si>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</si>
  <si>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</si>
  <si>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</si>
  <si>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</si>
  <si>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</si>
  <si>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</si>
  <si>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</si>
  <si>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</si>
  <si>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</si>
  <si>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</si>
  <si>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</si>
  <si>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</si>
  <si>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</si>
  <si>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</si>
  <si>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</si>
  <si>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</si>
  <si>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</si>
  <si>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</si>
  <si>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</si>
  <si>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</si>
  <si>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</si>
  <si>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</si>
  <si>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</si>
  <si>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</si>
  <si>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</si>
  <si>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</si>
  <si>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</si>
  <si>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</si>
  <si>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</si>
  <si>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</si>
  <si>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</si>
  <si>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</si>
  <si>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</si>
  <si>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</si>
  <si>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</si>
  <si>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</si>
  <si>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</si>
  <si>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</si>
  <si>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</si>
  <si>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</si>
  <si>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</si>
  <si>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</si>
  <si>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</si>
  <si>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</si>
  <si>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</si>
  <si>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</si>
  <si>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</si>
  <si>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</si>
  <si>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</si>
  <si>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</si>
  <si>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</si>
  <si>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</si>
  <si>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</si>
  <si>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</si>
  <si>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</si>
  <si>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</si>
  <si>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</si>
  <si>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</si>
  <si>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</si>
  <si>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</si>
  <si>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</si>
  <si>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</si>
  <si>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</si>
  <si>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</si>
  <si>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</si>
  <si>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</si>
  <si>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</si>
  <si>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</si>
  <si>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</si>
  <si>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</si>
  <si>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</si>
  <si>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</si>
  <si>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</si>
  <si>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</si>
  <si>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</si>
  <si>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</si>
  <si>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</si>
  <si>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</si>
  <si>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</si>
  <si>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</si>
  <si>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</si>
  <si>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</si>
  <si>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</si>
  <si>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</si>
  <si>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</si>
  <si>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</si>
  <si>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</si>
  <si>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</si>
  <si>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</si>
  <si>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</si>
  <si>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</si>
  <si>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</si>
  <si>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</si>
  <si>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</si>
  <si>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</si>
  <si>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</si>
  <si>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</si>
  <si>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</si>
  <si>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</si>
  <si>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</si>
  <si>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</si>
  <si>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</si>
  <si>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</si>
  <si>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</si>
  <si>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</si>
  <si>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</si>
  <si>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</si>
  <si>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</si>
  <si>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</si>
  <si>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</si>
  <si>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</si>
  <si>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</si>
  <si>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</si>
  <si>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</si>
  <si>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</si>
  <si>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</si>
  <si>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</si>
  <si>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</si>
  <si>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</si>
  <si>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</si>
  <si>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</si>
  <si>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</si>
  <si>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</si>
  <si>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</si>
  <si>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</si>
  <si>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</si>
  <si>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</si>
  <si>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</si>
  <si>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</si>
  <si>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</si>
  <si>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</si>
  <si>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</si>
  <si>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</si>
  <si>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</si>
  <si>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</si>
  <si>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</si>
  <si>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</si>
  <si>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</si>
  <si>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</si>
  <si>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</si>
  <si>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</si>
  <si>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</si>
  <si>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</si>
  <si>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</si>
  <si>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</si>
  <si>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</si>
  <si>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</si>
  <si>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</si>
  <si>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</si>
  <si>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</si>
  <si>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</si>
  <si>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</si>
  <si>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</si>
  <si>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</si>
  <si>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</si>
  <si>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</si>
  <si>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</si>
  <si>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</si>
  <si>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</si>
  <si>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</si>
  <si>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</si>
  <si>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</si>
  <si>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</si>
  <si>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</si>
  <si>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</si>
  <si>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</si>
  <si>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</si>
  <si>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</si>
  <si>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</si>
  <si>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</si>
  <si>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</si>
  <si>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</si>
  <si>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</si>
  <si>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</si>
  <si>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</si>
  <si>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</si>
  <si>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</si>
  <si>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</si>
  <si>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</si>
  <si>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</si>
  <si>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</si>
  <si>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</si>
  <si>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</si>
  <si>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</si>
  <si>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</si>
  <si>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</si>
  <si>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</si>
  <si>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</si>
  <si>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</si>
  <si>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</si>
  <si>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</si>
  <si>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</si>
  <si>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</si>
  <si>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</si>
  <si>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</si>
  <si>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</si>
  <si>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</si>
  <si>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</si>
  <si>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</si>
  <si>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</si>
  <si>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</si>
  <si>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</si>
  <si>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</si>
  <si>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</si>
  <si>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</si>
  <si>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</si>
  <si>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</si>
  <si>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</si>
  <si>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</si>
  <si>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</si>
  <si>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</si>
  <si>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</si>
  <si>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</si>
  <si>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</si>
  <si>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</si>
  <si>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</si>
  <si>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</si>
  <si>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</si>
  <si>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</si>
  <si>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</si>
  <si>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</si>
  <si>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</si>
  <si>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</si>
  <si>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</si>
  <si>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</si>
  <si>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</si>
  <si>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</si>
  <si>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</si>
  <si>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</si>
  <si>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</si>
  <si>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</si>
  <si>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</si>
  <si>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</si>
  <si>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</si>
  <si>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</si>
  <si>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</si>
  <si>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</si>
  <si>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</si>
  <si>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</si>
  <si>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</si>
  <si>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</si>
  <si>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</si>
  <si>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</si>
  <si>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</si>
  <si>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</si>
  <si>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</si>
  <si>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</si>
  <si>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</si>
  <si>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</si>
  <si>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</si>
  <si>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</si>
  <si>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</si>
  <si>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</si>
  <si>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</si>
  <si>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</si>
  <si>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</si>
  <si>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</si>
  <si>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</si>
  <si>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</si>
  <si>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</si>
  <si>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</si>
  <si>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</si>
  <si>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</si>
  <si>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</si>
  <si>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</si>
  <si>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</si>
  <si>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</si>
  <si>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</si>
  <si>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</si>
  <si>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</si>
  <si>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</si>
  <si>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</si>
  <si>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</si>
  <si>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</si>
  <si>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</si>
  <si>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</si>
  <si>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</si>
  <si>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</si>
  <si>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</si>
  <si>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</si>
  <si>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</si>
  <si>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</si>
  <si>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</si>
  <si>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</si>
  <si>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</si>
  <si>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</si>
  <si>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</si>
  <si>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</si>
  <si>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</si>
  <si>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</si>
  <si>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</si>
  <si>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</si>
  <si>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</si>
  <si>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</si>
  <si>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</si>
  <si>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</si>
  <si>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</si>
  <si>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</si>
  <si>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</si>
  <si>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</si>
  <si>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</si>
  <si>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</si>
  <si>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</si>
  <si>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</si>
  <si>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</si>
  <si>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</si>
  <si>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</si>
  <si>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</si>
  <si>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</si>
  <si>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</si>
  <si>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</si>
  <si>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</si>
  <si>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</si>
  <si>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</si>
  <si>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</si>
  <si>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</si>
  <si>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</si>
  <si>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</si>
  <si>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</si>
  <si>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</si>
  <si>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</si>
  <si>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</si>
  <si>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</si>
  <si>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</si>
  <si>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</si>
  <si>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</si>
  <si>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</si>
  <si>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</si>
  <si>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</si>
  <si>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</si>
  <si>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</si>
  <si>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</si>
  <si>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</si>
  <si>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</si>
  <si>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</si>
  <si>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</si>
  <si>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</si>
  <si>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</si>
  <si>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</si>
  <si>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</si>
  <si>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</si>
  <si>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</si>
  <si>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</si>
  <si>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</si>
  <si>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</si>
  <si>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</si>
  <si>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</si>
  <si>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</si>
  <si>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</si>
  <si>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</si>
  <si>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</si>
  <si>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</si>
  <si>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</si>
  <si>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</si>
  <si>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</si>
  <si>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</si>
  <si>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</si>
  <si>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</si>
  <si>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</si>
  <si>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</si>
  <si>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</si>
  <si>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</si>
  <si>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</si>
  <si>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</si>
  <si>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</si>
  <si>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</si>
  <si>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</si>
  <si>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</si>
  <si>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</si>
  <si>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</si>
  <si>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</si>
  <si>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</si>
  <si>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</si>
  <si>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</si>
  <si>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</si>
  <si>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</si>
  <si>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</si>
  <si>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</si>
  <si>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</si>
  <si>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</si>
  <si>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</si>
  <si>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</si>
  <si>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</si>
  <si>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</si>
  <si>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</si>
  <si>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</si>
  <si>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</si>
  <si>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</si>
  <si>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</si>
  <si>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</si>
  <si>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</si>
  <si>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</si>
  <si>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</si>
  <si>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</si>
  <si>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</si>
  <si>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</si>
  <si>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</si>
  <si>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</si>
  <si>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</si>
  <si>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</si>
  <si>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</si>
  <si>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</si>
  <si>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</si>
  <si>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</si>
  <si>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</si>
  <si>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</si>
  <si>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</si>
  <si>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</si>
  <si>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</si>
  <si>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</si>
  <si>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</si>
  <si>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</si>
  <si>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</si>
  <si>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</si>
  <si>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</si>
  <si>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</si>
  <si>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</si>
  <si>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</si>
  <si>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</si>
  <si>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</si>
  <si>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</si>
  <si>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</si>
  <si>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</si>
  <si>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</si>
  <si>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</si>
  <si>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</si>
  <si>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</si>
  <si>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</si>
  <si>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</si>
  <si>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</si>
  <si>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</si>
  <si>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</si>
  <si>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</si>
  <si>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</si>
  <si>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</si>
  <si>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</si>
  <si>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</si>
  <si>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</si>
  <si>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</si>
  <si>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</si>
  <si>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</si>
  <si>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</si>
  <si>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</si>
  <si>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</si>
  <si>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</si>
  <si>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</si>
  <si>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</si>
  <si>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</si>
  <si>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</si>
  <si>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</si>
  <si>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</si>
  <si>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</si>
  <si>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</si>
  <si>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</si>
  <si>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</si>
  <si>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</si>
  <si>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</si>
  <si>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</si>
  <si>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</si>
  <si>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</si>
  <si>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</si>
  <si>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</si>
  <si>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</si>
  <si>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</si>
  <si>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</si>
  <si>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</si>
  <si>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</si>
  <si>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</si>
  <si>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</si>
  <si>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</si>
  <si>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</si>
  <si>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</si>
  <si>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</si>
  <si>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</si>
  <si>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</si>
  <si>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</si>
  <si>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</si>
  <si>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</si>
  <si>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</si>
  <si>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</si>
  <si>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</si>
  <si>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</si>
  <si>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</si>
  <si>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</si>
  <si>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</si>
  <si>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</si>
  <si>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</si>
  <si>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</si>
  <si>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</si>
  <si>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</si>
  <si>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</si>
  <si>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</si>
  <si>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</si>
  <si>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</si>
  <si>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</si>
  <si>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</si>
  <si>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</si>
  <si>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</si>
  <si>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</si>
  <si>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</si>
  <si>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</si>
  <si>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</si>
  <si>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</si>
  <si>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</si>
  <si>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</si>
  <si>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</si>
  <si>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</si>
  <si>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</si>
  <si>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</si>
  <si>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</si>
  <si>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</si>
  <si>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</si>
  <si>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</si>
  <si>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</si>
  <si>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</si>
  <si>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</si>
  <si>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</si>
  <si>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</si>
  <si>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</si>
  <si>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</si>
  <si>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</si>
  <si>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</si>
  <si>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</si>
  <si>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</si>
  <si>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</si>
  <si>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</si>
  <si>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</si>
  <si>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</si>
  <si>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</si>
  <si>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</si>
  <si>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</si>
  <si>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</si>
  <si>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</si>
  <si>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</si>
  <si>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</si>
  <si>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</si>
  <si>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</si>
  <si>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</si>
  <si>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</si>
  <si>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</si>
  <si>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</si>
  <si>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</si>
  <si>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</si>
  <si>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</si>
  <si>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</si>
  <si>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</si>
  <si>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</si>
  <si>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</si>
  <si>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</si>
  <si>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</si>
  <si>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</si>
  <si>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</si>
  <si>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</si>
  <si>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</si>
  <si>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</si>
  <si>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</si>
  <si>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</si>
  <si>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</si>
  <si>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</si>
  <si>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</si>
  <si>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</si>
  <si>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</si>
  <si>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</si>
  <si>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</si>
  <si>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</si>
  <si>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</si>
  <si>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</si>
  <si>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</si>
  <si>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</si>
  <si>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</si>
  <si>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</si>
  <si>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</si>
  <si>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</si>
  <si>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</si>
  <si>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</si>
  <si>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</si>
  <si>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</si>
  <si>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</si>
  <si>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</si>
  <si>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</si>
  <si>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</si>
  <si>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</si>
  <si>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</si>
  <si>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</si>
  <si>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</si>
  <si>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</si>
  <si>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</si>
  <si>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</si>
  <si>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</si>
  <si>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</si>
  <si>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</si>
  <si>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</si>
  <si>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</si>
  <si>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</si>
  <si>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</si>
  <si>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</si>
  <si>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</si>
  <si>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</si>
  <si>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</si>
  <si>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</si>
  <si>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</si>
  <si>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</si>
  <si>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</si>
  <si>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</si>
  <si>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</si>
  <si>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</si>
  <si>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</si>
  <si>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</si>
  <si>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</si>
  <si>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</si>
  <si>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</si>
  <si>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</si>
  <si>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</si>
  <si>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</si>
  <si>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</si>
  <si>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</si>
  <si>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</si>
  <si>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</si>
  <si>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</si>
  <si>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</si>
  <si>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</si>
  <si>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</si>
  <si>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</si>
  <si>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</si>
  <si>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</si>
  <si>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</si>
  <si>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</si>
  <si>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</si>
  <si>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</si>
  <si>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</si>
  <si>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</si>
  <si>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</si>
  <si>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</si>
  <si>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</si>
  <si>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</si>
  <si>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</si>
  <si>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</si>
  <si>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</si>
  <si>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</si>
  <si>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</si>
  <si>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</si>
  <si>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</si>
  <si>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</si>
  <si>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</si>
  <si>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</si>
  <si>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</si>
  <si>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</si>
  <si>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</si>
  <si>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</si>
  <si>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</si>
  <si>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</si>
  <si>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</si>
  <si>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</si>
  <si>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</si>
  <si>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</si>
  <si>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</si>
  <si>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</si>
  <si>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</si>
  <si>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</si>
  <si>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</si>
  <si>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</si>
  <si>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</si>
  <si>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</si>
  <si>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</si>
  <si>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</si>
  <si>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</si>
  <si>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</si>
  <si>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</si>
  <si>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</si>
  <si>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</si>
  <si>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</si>
  <si>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</si>
  <si>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</si>
  <si>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</si>
  <si>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</si>
  <si>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</si>
  <si>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</si>
  <si>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</si>
  <si>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</si>
  <si>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</si>
  <si>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</si>
  <si>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</si>
  <si>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</si>
  <si>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</si>
  <si>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</si>
  <si>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</si>
  <si>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</si>
  <si>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</si>
  <si>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</si>
  <si>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</si>
  <si>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</si>
  <si>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</si>
  <si>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</si>
  <si>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</si>
  <si>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</si>
  <si>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</si>
  <si>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</si>
  <si>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</si>
  <si>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</si>
  <si>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</si>
  <si>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</si>
  <si>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</si>
  <si>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</si>
  <si>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</si>
  <si>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</si>
  <si>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</si>
  <si>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</si>
  <si>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</si>
  <si>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</si>
  <si>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</si>
  <si>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</si>
  <si>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</si>
  <si>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</si>
  <si>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</si>
  <si>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</si>
  <si>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</si>
  <si>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</si>
  <si>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</si>
  <si>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</si>
  <si>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</si>
  <si>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</si>
  <si>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</si>
  <si>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</si>
  <si>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</si>
  <si>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</si>
  <si>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</si>
  <si>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</si>
  <si>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</si>
  <si>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</si>
  <si>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</si>
  <si>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</si>
  <si>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</si>
  <si>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</si>
  <si>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</si>
  <si>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</si>
  <si>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</si>
  <si>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</si>
  <si>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</si>
  <si>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</si>
  <si>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</si>
  <si>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</si>
  <si>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</si>
  <si>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</si>
  <si>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</si>
  <si>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</si>
  <si>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</si>
  <si>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</si>
  <si>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</si>
  <si>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</si>
  <si>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</si>
  <si>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</si>
  <si>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</si>
  <si>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</si>
  <si>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</si>
  <si>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</si>
  <si>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</si>
  <si>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</si>
  <si>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</si>
  <si>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</si>
  <si>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</si>
  <si>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</si>
  <si>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</si>
  <si>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</si>
  <si>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</si>
  <si>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</si>
  <si>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</si>
  <si>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</si>
  <si>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</si>
  <si>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</si>
  <si>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</si>
  <si>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</si>
  <si>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</si>
  <si>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</si>
  <si>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</si>
  <si>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</si>
  <si>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</si>
  <si>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</si>
  <si>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</si>
  <si>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</si>
  <si>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</si>
  <si>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</si>
  <si>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</si>
  <si>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</si>
  <si>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</si>
  <si>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</si>
  <si>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</si>
  <si>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</si>
  <si>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</si>
  <si>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</si>
  <si>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</si>
  <si>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</si>
  <si>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</si>
  <si>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</si>
  <si>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</si>
  <si>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</si>
  <si>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</si>
  <si>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</si>
  <si>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</si>
  <si>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</si>
  <si>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</si>
  <si>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</si>
  <si>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</si>
  <si>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</si>
  <si>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</si>
  <si>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</si>
  <si>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</si>
  <si>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</si>
  <si>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</si>
  <si>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</si>
  <si>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</si>
  <si>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</si>
  <si>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</si>
  <si>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</si>
  <si>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</si>
  <si>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</si>
  <si>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</si>
  <si>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</si>
  <si>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</si>
  <si>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</si>
  <si>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</si>
  <si>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</si>
  <si>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</si>
  <si>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</si>
  <si>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</si>
  <si>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</si>
  <si>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</si>
  <si>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</si>
  <si>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</si>
  <si>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</si>
  <si>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</si>
  <si>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</si>
  <si>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</si>
  <si>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</si>
  <si>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</si>
  <si>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</si>
  <si>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</si>
  <si>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</si>
  <si>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</si>
  <si>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</si>
  <si>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</si>
  <si>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</si>
  <si>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</si>
  <si>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</si>
  <si>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</si>
  <si>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</si>
  <si>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</si>
  <si>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</si>
  <si>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</si>
  <si>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</si>
  <si>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</si>
  <si>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</si>
  <si>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</si>
  <si>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</si>
  <si>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</si>
  <si>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</si>
  <si>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</si>
  <si>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</si>
  <si>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</si>
  <si>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</si>
  <si>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</si>
  <si>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</si>
  <si>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</si>
  <si>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</si>
  <si>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</si>
  <si>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</si>
  <si>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</si>
  <si>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</si>
  <si>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</si>
  <si>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</si>
  <si>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</si>
  <si>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</si>
  <si>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</si>
  <si>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</si>
  <si>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</si>
  <si>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</si>
  <si>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</si>
  <si>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</si>
  <si>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</si>
  <si>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</si>
  <si>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</si>
  <si>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</si>
  <si>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</si>
  <si>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</si>
  <si>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</si>
  <si>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</si>
  <si>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</si>
  <si>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</si>
  <si>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</si>
  <si>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</si>
  <si>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</si>
  <si>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</si>
  <si>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</si>
  <si>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</si>
  <si>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</si>
  <si>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</si>
  <si>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</si>
  <si>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</si>
  <si>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</si>
  <si>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</si>
  <si>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</si>
  <si>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</si>
  <si>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</si>
  <si>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</si>
  <si>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</si>
  <si>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</si>
  <si>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</si>
  <si>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</si>
  <si>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</si>
  <si>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</si>
  <si>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</si>
  <si>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</si>
  <si>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</si>
  <si>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</si>
  <si>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</si>
  <si>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</si>
  <si>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</si>
  <si>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</si>
  <si>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</si>
  <si>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</si>
  <si>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</si>
  <si>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</si>
  <si>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</si>
  <si>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</si>
  <si>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</si>
  <si>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</si>
  <si>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</si>
  <si>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</si>
  <si>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</si>
  <si>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</si>
  <si>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</si>
  <si>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</si>
  <si>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</si>
  <si>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</si>
  <si>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</si>
  <si>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</si>
  <si>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</si>
  <si>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</si>
  <si>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</si>
  <si>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</si>
  <si>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</si>
  <si>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</si>
  <si>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</si>
  <si>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</si>
  <si>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</si>
  <si>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</si>
  <si>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</si>
  <si>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</si>
  <si>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</si>
  <si>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</si>
  <si>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</si>
  <si>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</si>
  <si>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</si>
  <si>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</si>
  <si>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</si>
  <si>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</si>
  <si>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</si>
  <si>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</si>
  <si>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</si>
  <si>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</si>
  <si>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</si>
  <si>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</si>
  <si>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</si>
  <si>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</si>
  <si>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</si>
  <si>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</si>
  <si>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</si>
  <si>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</si>
  <si>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</si>
  <si>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</si>
  <si>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</si>
  <si>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</si>
  <si>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</si>
  <si>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</si>
  <si>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</si>
  <si>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</si>
  <si>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</si>
  <si>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</si>
  <si>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</si>
  <si>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</si>
  <si>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</si>
  <si>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</si>
  <si>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</si>
  <si>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</si>
  <si>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</si>
  <si>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</si>
  <si>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</si>
  <si>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</si>
  <si>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</si>
  <si>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</si>
  <si>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</si>
  <si>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</si>
  <si>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</si>
  <si>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</si>
  <si>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</si>
  <si>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</si>
  <si>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</si>
  <si>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</si>
  <si>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</si>
  <si>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</si>
  <si>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</si>
  <si>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</si>
  <si>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</si>
  <si>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</si>
  <si>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</si>
  <si>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</si>
  <si>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</si>
  <si>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</si>
  <si>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</si>
  <si>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</si>
  <si>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</si>
  <si>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</si>
  <si>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</si>
  <si>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</si>
  <si>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</si>
  <si>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</si>
  <si>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</si>
  <si>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</si>
  <si>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</si>
  <si>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</si>
  <si>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</si>
  <si>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</si>
  <si>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</si>
  <si>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</si>
  <si>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</si>
  <si>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</si>
  <si>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</si>
  <si>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</si>
  <si>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</si>
  <si>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</si>
  <si>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</si>
  <si>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</si>
  <si>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</si>
  <si>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</si>
  <si>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</si>
  <si>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</si>
  <si>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</si>
  <si>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</si>
  <si>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</si>
  <si>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</si>
  <si>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</si>
  <si>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</si>
  <si>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</si>
  <si>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</si>
  <si>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</si>
  <si>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</si>
  <si>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</si>
  <si>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</si>
  <si>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</si>
  <si>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</si>
  <si>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</si>
  <si>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</si>
  <si>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</si>
  <si>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</si>
  <si>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</si>
  <si>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</si>
  <si>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</si>
  <si>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</si>
  <si>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</si>
  <si>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</si>
  <si>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</si>
  <si>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</si>
  <si>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</si>
  <si>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</si>
  <si>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</si>
  <si>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</si>
  <si>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</si>
  <si>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</si>
  <si>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</si>
  <si>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</si>
  <si>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</si>
  <si>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</si>
  <si>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</si>
  <si>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</si>
  <si>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</si>
  <si>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</si>
  <si>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</si>
  <si>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</si>
  <si>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</si>
  <si>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</si>
  <si>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</si>
  <si>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</si>
  <si>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</si>
  <si>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</si>
  <si>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</si>
  <si>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</si>
  <si>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</si>
  <si>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</si>
  <si>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</si>
  <si>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</si>
  <si>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</si>
  <si>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</si>
  <si>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</si>
  <si>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</si>
  <si>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</si>
  <si>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</si>
  <si>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</si>
  <si>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</si>
  <si>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</si>
  <si>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</si>
  <si>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</si>
  <si>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</si>
  <si>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</si>
  <si>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</si>
  <si>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</si>
  <si>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</si>
  <si>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</si>
  <si>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</si>
  <si>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</si>
  <si>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</si>
  <si>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</si>
  <si>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</si>
  <si>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</si>
  <si>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</si>
  <si>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</si>
  <si>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</si>
  <si>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</si>
  <si>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</si>
  <si>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</si>
  <si>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</si>
  <si>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</si>
  <si>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</si>
  <si>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</si>
  <si>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</si>
  <si>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</si>
  <si>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</si>
  <si>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</si>
  <si>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</si>
  <si>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</si>
  <si>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</si>
  <si>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</si>
  <si>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</si>
  <si>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</si>
  <si>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</si>
  <si>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</si>
  <si>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</si>
  <si>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</si>
  <si>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</si>
  <si>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</si>
  <si>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</si>
  <si>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</si>
  <si>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</si>
  <si>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</si>
  <si>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</si>
  <si>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</si>
  <si>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</si>
  <si>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</si>
  <si>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</si>
  <si>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</si>
  <si>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</si>
  <si>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</si>
  <si>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</si>
  <si>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</si>
  <si>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</si>
  <si>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</si>
  <si>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</si>
  <si>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</si>
  <si>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</si>
  <si>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</si>
  <si>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</si>
  <si>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</si>
  <si>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</si>
  <si>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</si>
  <si>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</si>
  <si>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</si>
  <si>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</si>
  <si>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</si>
  <si>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</si>
  <si>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</si>
  <si>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</si>
  <si>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</si>
  <si>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</si>
  <si>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</si>
  <si>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</si>
  <si>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</si>
  <si>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</si>
  <si>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</si>
  <si>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</si>
  <si>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</si>
  <si>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</si>
  <si>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</si>
  <si>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</si>
  <si>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</si>
  <si>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</si>
  <si>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</si>
  <si>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</si>
  <si>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</si>
  <si>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</si>
  <si>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</si>
  <si>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</si>
  <si>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</si>
  <si>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</si>
  <si>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</si>
  <si>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</si>
  <si>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</si>
  <si>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</si>
  <si>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</si>
  <si>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</si>
  <si>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</si>
  <si>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</si>
  <si>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</si>
  <si>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</si>
  <si>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</si>
  <si>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</si>
  <si>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</si>
  <si>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</si>
  <si>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</si>
  <si>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</si>
  <si>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</si>
  <si>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</si>
  <si>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</si>
  <si>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</si>
  <si>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</si>
  <si>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</si>
  <si>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</si>
  <si>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</si>
  <si>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</si>
  <si>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</si>
  <si>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</si>
  <si>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</si>
  <si>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</si>
  <si>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</si>
  <si>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</si>
  <si>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</si>
  <si>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</si>
  <si>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</si>
  <si>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</si>
  <si>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</si>
  <si>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</si>
  <si>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</si>
  <si>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</si>
  <si>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</si>
  <si>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</si>
  <si>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</si>
  <si>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</si>
  <si>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</si>
  <si>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</si>
  <si>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</si>
  <si>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</si>
  <si>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</si>
  <si>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</si>
  <si>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</si>
  <si>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</si>
  <si>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</si>
  <si>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</si>
  <si>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</si>
  <si>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</si>
  <si>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</si>
  <si>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</si>
  <si>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</si>
  <si>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</si>
  <si>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</si>
  <si>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</si>
  <si>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</si>
  <si>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</si>
  <si>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</si>
  <si>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</si>
  <si>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</si>
  <si>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</si>
  <si>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</si>
  <si>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</si>
  <si>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</si>
  <si>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</si>
  <si>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</si>
  <si>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</si>
  <si>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</si>
  <si>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</si>
  <si>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</si>
  <si>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</si>
  <si>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</si>
  <si>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</si>
  <si>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</si>
  <si>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</si>
  <si>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</si>
  <si>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</si>
  <si>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</si>
  <si>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</si>
  <si>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</si>
  <si>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</si>
  <si>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</si>
  <si>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</si>
  <si>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</si>
  <si>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</si>
  <si>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</si>
  <si>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</si>
  <si>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</si>
  <si>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</si>
  <si>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</si>
  <si>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</si>
  <si>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</si>
  <si>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</si>
  <si>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</si>
  <si>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</si>
  <si>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</si>
  <si>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</si>
  <si>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</si>
  <si>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</si>
  <si>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</si>
  <si>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</si>
  <si>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</si>
  <si>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</si>
  <si>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</si>
  <si>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</si>
  <si>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</si>
  <si>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</si>
  <si>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</si>
  <si>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</si>
  <si>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</si>
  <si>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</si>
  <si>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</si>
  <si>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</si>
  <si>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</si>
  <si>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</si>
  <si>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</si>
  <si>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</si>
  <si>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</si>
  <si>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</si>
  <si>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</si>
  <si>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</si>
  <si>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</si>
  <si>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</si>
  <si>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</si>
  <si>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</si>
  <si>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</si>
  <si>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</si>
  <si>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</si>
  <si>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</si>
  <si>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</si>
  <si>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</si>
  <si>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</si>
  <si>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</si>
  <si>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</si>
  <si>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</si>
  <si>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</si>
  <si>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</si>
  <si>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</si>
  <si>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</si>
  <si>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</si>
  <si>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</si>
  <si>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</si>
  <si>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</si>
  <si>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</si>
  <si>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</si>
  <si>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</si>
  <si>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</si>
  <si>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</si>
  <si>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</si>
  <si>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</si>
  <si>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</si>
  <si>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</si>
  <si>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</si>
  <si>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</si>
  <si>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</si>
  <si>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</si>
  <si>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</si>
  <si>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</si>
  <si>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</si>
  <si>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</si>
  <si>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</si>
  <si>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</si>
  <si>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</si>
  <si>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</si>
  <si>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</si>
  <si>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</si>
  <si>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</si>
  <si>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</si>
  <si>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</si>
  <si>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</si>
  <si>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</si>
  <si>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</si>
  <si>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</si>
  <si>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</si>
  <si>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</si>
  <si>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</si>
  <si>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</si>
  <si>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</si>
  <si>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</si>
  <si>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</si>
  <si>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</si>
  <si>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</si>
  <si>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</si>
  <si>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</si>
  <si>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</si>
  <si>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</si>
  <si>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</si>
  <si>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</si>
  <si>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</si>
  <si>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</si>
  <si>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</si>
  <si>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</si>
  <si>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</si>
  <si>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</si>
  <si>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</si>
  <si>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</si>
  <si>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</si>
  <si>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</si>
  <si>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</si>
  <si>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</si>
  <si>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</si>
  <si>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</si>
  <si>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</si>
  <si>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</si>
  <si>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</si>
  <si>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</si>
  <si>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</si>
  <si>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</si>
  <si>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</si>
  <si>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</si>
  <si>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</si>
  <si>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</si>
  <si>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</si>
  <si>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</si>
  <si>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</si>
  <si>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</si>
  <si>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</si>
  <si>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</si>
  <si>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</si>
  <si>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</si>
  <si>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</si>
  <si>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</si>
  <si>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</si>
  <si>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</si>
  <si>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</si>
  <si>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</si>
  <si>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</si>
  <si>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</si>
  <si>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</si>
  <si>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</si>
  <si>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</si>
  <si>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</si>
  <si>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</si>
  <si>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</si>
  <si>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</si>
  <si>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</si>
  <si>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</si>
  <si>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</si>
  <si>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</si>
  <si>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</si>
  <si>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</si>
  <si>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</si>
  <si>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</si>
  <si>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</si>
  <si>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</si>
  <si>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</si>
  <si>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</si>
  <si>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</si>
  <si>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</si>
  <si>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</si>
  <si>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</si>
  <si>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</si>
  <si>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</si>
  <si>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</si>
  <si>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</si>
  <si>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</si>
  <si>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</si>
  <si>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</si>
  <si>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</si>
  <si>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</si>
  <si>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</si>
  <si>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</si>
  <si>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</si>
  <si>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</si>
  <si>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</si>
  <si>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</si>
  <si>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</si>
  <si>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</si>
  <si>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</si>
  <si>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</si>
  <si>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</si>
  <si>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</si>
  <si>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</si>
  <si>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</si>
  <si>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</si>
  <si>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</si>
  <si>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</si>
  <si>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</si>
  <si>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</si>
  <si>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</si>
  <si>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</si>
  <si>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</si>
  <si>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</si>
  <si>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</si>
  <si>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</si>
  <si>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</si>
  <si>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</si>
  <si>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</si>
  <si>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</si>
  <si>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</si>
  <si>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</si>
  <si>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</si>
  <si>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</si>
  <si>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</si>
  <si>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</si>
  <si>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</si>
  <si>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</si>
  <si>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</si>
  <si>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</si>
  <si>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</si>
  <si>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</si>
  <si>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</si>
  <si>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</si>
  <si>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</si>
  <si>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</si>
  <si>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</si>
  <si>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</si>
  <si>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</si>
  <si>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</si>
  <si>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</si>
  <si>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</si>
  <si>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</si>
  <si>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</si>
  <si>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</si>
  <si>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</si>
  <si>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</si>
  <si>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</si>
  <si>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</si>
  <si>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</si>
  <si>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</si>
  <si>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</si>
  <si>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</si>
  <si>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</si>
  <si>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</si>
  <si>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</si>
  <si>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</si>
  <si>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</si>
  <si>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</si>
  <si>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</si>
  <si>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</si>
  <si>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</si>
  <si>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</si>
  <si>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</si>
  <si>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</si>
  <si>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</si>
  <si>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</si>
  <si>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</si>
  <si>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</si>
  <si>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</si>
  <si>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</si>
  <si>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</si>
  <si>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</si>
  <si>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</si>
  <si>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</si>
  <si>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</si>
  <si>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</si>
  <si>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</si>
  <si>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</si>
  <si>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</si>
  <si>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</si>
  <si>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</si>
  <si>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</si>
  <si>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</si>
  <si>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</si>
  <si>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</si>
  <si>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</si>
  <si>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</si>
  <si>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</si>
  <si>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</si>
  <si>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</si>
  <si>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</si>
  <si>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</si>
  <si>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</si>
  <si>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</si>
  <si>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</si>
  <si>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</si>
  <si>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</si>
  <si>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</si>
  <si>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</si>
  <si>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</si>
  <si>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</si>
  <si>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</si>
  <si>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</si>
  <si>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</si>
  <si>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</si>
  <si>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</si>
  <si>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</si>
  <si>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</si>
  <si>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</si>
  <si>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</si>
  <si>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</si>
  <si>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</si>
  <si>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</si>
  <si>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</si>
  <si>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</si>
  <si>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</si>
  <si>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</si>
  <si>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</si>
  <si>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</si>
  <si>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</si>
  <si>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</si>
  <si>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</si>
  <si>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</si>
  <si>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</si>
  <si>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</si>
  <si>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</si>
  <si>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</si>
  <si>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</si>
  <si>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</si>
  <si>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</si>
  <si>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</si>
  <si>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</si>
  <si>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</si>
  <si>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</si>
  <si>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</si>
  <si>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</si>
  <si>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</si>
  <si>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</si>
  <si>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</si>
  <si>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</si>
  <si>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</si>
  <si>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</si>
  <si>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</si>
  <si>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</si>
  <si>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</si>
  <si>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</si>
  <si>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</si>
  <si>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</si>
  <si>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</si>
  <si>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</si>
  <si>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</si>
  <si>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</si>
  <si>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</si>
  <si>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</si>
  <si>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</si>
  <si>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</si>
  <si>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</si>
  <si>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</si>
  <si>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</si>
  <si>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</si>
  <si>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</si>
  <si>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</si>
  <si>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</si>
  <si>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</si>
  <si>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</si>
  <si>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</si>
  <si>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</si>
  <si>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</si>
  <si>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</si>
  <si>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</si>
  <si>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</si>
  <si>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</si>
  <si>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</si>
  <si>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</si>
  <si>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</si>
  <si>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</si>
  <si>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</si>
  <si>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</si>
  <si>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</si>
  <si>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</si>
  <si>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</si>
  <si>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</si>
  <si>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</si>
  <si>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</si>
  <si>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</si>
  <si>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</si>
  <si>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</si>
  <si>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</si>
  <si>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</si>
  <si>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</si>
  <si>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</si>
  <si>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</si>
  <si>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</si>
  <si>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</si>
  <si>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</si>
  <si>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</si>
  <si>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</si>
  <si>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</si>
  <si>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</si>
  <si>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</si>
  <si>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</si>
  <si>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</si>
  <si>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</si>
  <si>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</si>
  <si>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</si>
  <si>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</si>
  <si>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</si>
  <si>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</si>
  <si>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</si>
  <si>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</si>
  <si>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</si>
  <si>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</si>
  <si>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</si>
  <si>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</si>
  <si>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</si>
  <si>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</si>
  <si>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</si>
  <si>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</si>
  <si>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</si>
  <si>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</si>
  <si>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</si>
  <si>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</si>
  <si>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</si>
  <si>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</si>
  <si>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</si>
  <si>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</si>
  <si>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</si>
  <si>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</si>
  <si>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</si>
  <si>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</si>
  <si>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</si>
  <si>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</si>
  <si>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</si>
  <si>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</si>
  <si>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</si>
  <si>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</si>
  <si>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</si>
  <si>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</si>
  <si>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</si>
  <si>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</si>
  <si>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</si>
  <si>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</si>
  <si>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</si>
  <si>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</si>
  <si>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</si>
  <si>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</si>
  <si>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</si>
  <si>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</si>
  <si>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</si>
  <si>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</si>
  <si>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</si>
  <si>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</si>
  <si>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</si>
  <si>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</si>
  <si>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</si>
  <si>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</si>
  <si>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</si>
  <si>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</si>
  <si>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</si>
  <si>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</si>
  <si>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</si>
  <si>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</si>
  <si>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</si>
  <si>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</si>
  <si>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</si>
  <si>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</si>
  <si>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</si>
  <si>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</si>
  <si>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</si>
  <si>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</si>
  <si>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</si>
  <si>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</si>
  <si>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</si>
  <si>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</si>
  <si>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</si>
  <si>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</si>
  <si>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</si>
  <si>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</si>
  <si>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</si>
  <si>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</si>
  <si>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</si>
  <si>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</si>
  <si>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</si>
  <si>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</si>
  <si>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</si>
  <si>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</si>
  <si>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</si>
  <si>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</si>
  <si>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</si>
  <si>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</si>
  <si>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</si>
  <si>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</si>
  <si>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</si>
  <si>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</si>
  <si>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</si>
  <si>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</si>
  <si>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</si>
  <si>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</si>
  <si>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</si>
  <si>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</si>
  <si>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</si>
  <si>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</si>
  <si>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</si>
  <si>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</si>
  <si>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</si>
  <si>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</si>
  <si>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</si>
  <si>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</si>
  <si>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</si>
  <si>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</si>
  <si>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</si>
  <si>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</si>
  <si>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</si>
  <si>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</si>
  <si>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</si>
  <si>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</si>
  <si>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</si>
  <si>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</si>
  <si>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</si>
  <si>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</si>
  <si>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</si>
  <si>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</si>
  <si>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</si>
  <si>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</si>
  <si>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</si>
  <si>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</si>
  <si>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</si>
  <si>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</si>
  <si>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</si>
  <si>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</si>
  <si>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</si>
  <si>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</si>
  <si>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</si>
  <si>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</si>
  <si>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</si>
  <si>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</si>
  <si>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</si>
  <si>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</si>
  <si>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</si>
  <si>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</si>
  <si>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</si>
  <si>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</si>
  <si>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</si>
  <si>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</si>
  <si>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</si>
  <si>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</si>
  <si>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</si>
  <si>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</si>
  <si>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</si>
  <si>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</si>
  <si>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</si>
  <si>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</si>
  <si>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</si>
  <si>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</si>
  <si>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</si>
  <si>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</si>
  <si>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</si>
  <si>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</si>
  <si>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</si>
  <si>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</si>
  <si>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</si>
  <si>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</si>
  <si>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</si>
  <si>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</si>
  <si>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</si>
  <si>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</si>
  <si>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</si>
  <si>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</si>
  <si>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</si>
  <si>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</si>
  <si>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</si>
  <si>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</si>
  <si>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</si>
  <si>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</si>
  <si>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</si>
  <si>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</si>
  <si>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</si>
  <si>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</si>
  <si>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</si>
  <si>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</si>
  <si>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</si>
  <si>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</si>
  <si>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</si>
  <si>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</si>
  <si>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</si>
  <si>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</si>
  <si>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</si>
  <si>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</si>
  <si>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</si>
  <si>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</si>
  <si>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</si>
  <si>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</si>
  <si>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</si>
  <si>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</si>
  <si>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</si>
  <si>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</si>
  <si>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</si>
  <si>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</si>
  <si>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</si>
  <si>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</si>
  <si>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</si>
  <si>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</si>
  <si>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</si>
  <si>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</si>
  <si>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</si>
  <si>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</si>
  <si>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</si>
  <si>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</si>
  <si>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</si>
  <si>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</si>
  <si>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</si>
  <si>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</si>
  <si>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</si>
  <si>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</si>
  <si>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</si>
  <si>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</si>
  <si>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</si>
  <si>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</si>
  <si>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</si>
  <si>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</si>
  <si>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</si>
  <si>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</si>
  <si>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</si>
  <si>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</si>
  <si>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</si>
  <si>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</si>
  <si>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</si>
  <si>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</si>
  <si>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</si>
  <si>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</si>
  <si>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</si>
  <si>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</si>
  <si>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</si>
  <si>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</si>
  <si>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</si>
  <si>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</si>
  <si>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</si>
  <si>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</si>
  <si>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</si>
  <si>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</si>
  <si>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</si>
  <si>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</si>
  <si>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</si>
  <si>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</si>
  <si>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</si>
  <si>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</si>
  <si>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</si>
  <si>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</si>
  <si>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</si>
  <si>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</si>
  <si>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</si>
  <si>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</si>
  <si>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</si>
  <si>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</si>
  <si>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</si>
  <si>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</si>
  <si>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</si>
  <si>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</si>
  <si>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</si>
  <si>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</si>
  <si>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</si>
  <si>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</si>
  <si>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</si>
  <si>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</si>
  <si>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</si>
  <si>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</si>
  <si>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</si>
  <si>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</si>
  <si>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</si>
  <si>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</si>
  <si>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</si>
  <si>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</si>
  <si>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</si>
  <si>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</si>
  <si>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</si>
  <si>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</si>
  <si>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</si>
  <si>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</si>
  <si>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</si>
  <si>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</si>
  <si>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</si>
  <si>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</si>
  <si>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</si>
  <si>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</si>
  <si>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</si>
  <si>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</si>
  <si>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</si>
  <si>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</si>
  <si>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</si>
  <si>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</si>
  <si>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</si>
  <si>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</si>
  <si>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</si>
  <si>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</si>
  <si>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</si>
  <si>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</si>
  <si>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</si>
  <si>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</si>
  <si>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</si>
  <si>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</si>
  <si>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</si>
  <si>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</si>
  <si>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</si>
  <si>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</si>
  <si>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</si>
  <si>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</si>
  <si>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</si>
  <si>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</si>
  <si>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</si>
  <si>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</si>
  <si>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</si>
  <si>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</si>
  <si>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</si>
  <si>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</si>
  <si>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</si>
  <si>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</si>
  <si>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</si>
  <si>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</si>
  <si>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</si>
  <si>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</si>
  <si>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</si>
  <si>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</si>
  <si>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</si>
  <si>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</si>
  <si>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</si>
  <si>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</si>
  <si>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</si>
  <si>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</si>
  <si>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</si>
  <si>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</si>
  <si>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</si>
  <si>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</si>
  <si>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</si>
  <si>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</si>
  <si>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</si>
  <si>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</si>
  <si>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</si>
  <si>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</si>
  <si>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</si>
  <si>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</si>
  <si>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</si>
  <si>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</si>
  <si>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</si>
  <si>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</si>
  <si>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</si>
  <si>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</si>
  <si>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</si>
  <si>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</si>
  <si>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</si>
  <si>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</si>
  <si>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</si>
  <si>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</si>
  <si>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</si>
  <si>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</si>
  <si>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</si>
  <si>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</si>
  <si>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</si>
  <si>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</si>
  <si>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</si>
  <si>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</si>
  <si>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</si>
  <si>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</si>
  <si>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</si>
  <si>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</si>
  <si>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</si>
  <si>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</si>
  <si>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</si>
  <si>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</si>
  <si>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</si>
  <si>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</si>
  <si>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</si>
  <si>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</si>
  <si>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</si>
  <si>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</si>
  <si>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</si>
  <si>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</si>
  <si>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</si>
  <si>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</si>
  <si>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</si>
  <si>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</si>
  <si>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</si>
  <si>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</si>
  <si>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</si>
  <si>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</si>
  <si>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</si>
  <si>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</si>
  <si>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</si>
  <si>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</si>
  <si>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</si>
  <si>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</si>
  <si>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</si>
  <si>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</si>
  <si>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</si>
  <si>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</si>
  <si>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</si>
  <si>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</si>
  <si>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</si>
  <si>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</si>
  <si>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</si>
  <si>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</si>
  <si>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</si>
  <si>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</si>
  <si>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</si>
  <si>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</si>
  <si>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</si>
  <si>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</si>
  <si>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</si>
  <si>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</si>
  <si>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</si>
  <si>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</si>
  <si>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</si>
  <si>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</si>
  <si>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</si>
  <si>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</si>
  <si>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</si>
  <si>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</si>
  <si>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</si>
  <si>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</si>
  <si>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</si>
  <si>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</si>
  <si>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</si>
  <si>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</si>
  <si>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</si>
  <si>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</si>
  <si>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</si>
  <si>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</si>
  <si>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</si>
  <si>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</si>
  <si>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</si>
  <si>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</si>
  <si>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</si>
  <si>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</si>
  <si>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</si>
  <si>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</si>
  <si>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</si>
  <si>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</si>
  <si>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</si>
  <si>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</si>
  <si>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</si>
  <si>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</si>
  <si>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</si>
  <si>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</si>
  <si>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</si>
  <si>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</si>
  <si>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</si>
  <si>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</si>
  <si>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</si>
  <si>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</si>
  <si>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</si>
  <si>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</si>
  <si>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</si>
  <si>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</si>
  <si>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</si>
  <si>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</si>
  <si>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</si>
  <si>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</si>
  <si>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</si>
  <si>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</si>
  <si>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</si>
  <si>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</si>
  <si>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</si>
  <si>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</si>
  <si>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</si>
  <si>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</si>
  <si>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</si>
  <si>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</si>
  <si>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</si>
  <si>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</si>
  <si>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</si>
  <si>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</si>
  <si>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</si>
  <si>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</si>
  <si>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</si>
  <si>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</si>
  <si>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</si>
  <si>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</si>
  <si>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</si>
  <si>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</si>
  <si>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</si>
  <si>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</si>
  <si>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</si>
  <si>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</si>
  <si>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</si>
  <si>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</si>
  <si>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</si>
  <si>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</si>
  <si>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</si>
  <si>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</si>
  <si>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</si>
  <si>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</si>
  <si>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</si>
  <si>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</si>
  <si>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</si>
  <si>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</si>
  <si>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</si>
  <si>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</si>
  <si>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</si>
  <si>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</si>
  <si>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</si>
  <si>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</si>
  <si>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</si>
  <si>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</si>
  <si>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</si>
  <si>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</si>
  <si>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</si>
  <si>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</si>
  <si>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</si>
  <si>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</si>
  <si>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</si>
  <si>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</si>
  <si>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</si>
  <si>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</si>
  <si>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</si>
  <si>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</si>
  <si>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</si>
  <si>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</si>
  <si>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</si>
  <si>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</si>
  <si>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</si>
  <si>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</si>
  <si>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</si>
  <si>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</si>
  <si>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</si>
  <si>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</si>
  <si>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</si>
  <si>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</si>
  <si>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</si>
  <si>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</si>
  <si>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</si>
  <si>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</si>
  <si>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</si>
  <si>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</si>
  <si>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</si>
  <si>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</si>
  <si>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</si>
  <si>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</si>
  <si>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</si>
  <si>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</si>
  <si>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</si>
  <si>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</si>
  <si>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</si>
  <si>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</si>
  <si>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</si>
  <si>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</si>
  <si>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</si>
  <si>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</si>
  <si>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</si>
  <si>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</si>
  <si>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</si>
  <si>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</si>
  <si>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</si>
  <si>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</si>
  <si>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</si>
  <si>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</si>
  <si>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</si>
  <si>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</si>
  <si>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</si>
  <si>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</si>
  <si>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</si>
  <si>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</si>
  <si>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</si>
  <si>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</si>
  <si>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</si>
  <si>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</si>
  <si>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</si>
  <si>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</si>
  <si>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</si>
  <si>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</si>
  <si>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</si>
  <si>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</si>
  <si>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</si>
  <si>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</si>
  <si>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</si>
  <si>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</si>
  <si>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</si>
  <si>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</si>
  <si>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</si>
  <si>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</si>
  <si>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</si>
  <si>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</si>
  <si>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</si>
  <si>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</si>
  <si>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</si>
  <si>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</si>
  <si>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</si>
  <si>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</si>
  <si>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</si>
  <si>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</si>
  <si>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</si>
  <si>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</si>
  <si>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</si>
  <si>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</si>
  <si>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</si>
  <si>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</si>
  <si>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</si>
  <si>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</si>
  <si>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</si>
  <si>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</si>
  <si>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</si>
  <si>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</si>
  <si>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</si>
  <si>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</si>
  <si>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</si>
  <si>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</si>
  <si>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</si>
  <si>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</si>
  <si>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</si>
  <si>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</si>
  <si>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</si>
  <si>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</si>
  <si>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</si>
  <si>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</si>
  <si>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</si>
  <si>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</si>
  <si>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</si>
  <si>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</si>
  <si>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</si>
  <si>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</si>
  <si>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</si>
  <si>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</si>
  <si>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</si>
  <si>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</si>
  <si>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</si>
  <si>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</si>
  <si>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</si>
  <si>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</si>
  <si>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</si>
  <si>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</si>
  <si>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</si>
  <si>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</si>
  <si>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</si>
  <si>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</si>
  <si>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</si>
  <si>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</si>
  <si>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</si>
  <si>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</si>
  <si>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</si>
  <si>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</si>
  <si>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</si>
  <si>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</si>
  <si>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</si>
  <si>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</si>
  <si>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</si>
  <si>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</si>
  <si>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</si>
  <si>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</si>
  <si>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</si>
  <si>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</si>
  <si>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</si>
  <si>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</si>
  <si>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</si>
  <si>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</si>
  <si>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</si>
  <si>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</si>
  <si>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</si>
  <si>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</si>
  <si>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</si>
  <si>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</si>
  <si>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</si>
  <si>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</si>
  <si>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</si>
  <si>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</si>
  <si>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</si>
  <si>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</si>
  <si>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</si>
  <si>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</si>
  <si>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</si>
  <si>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</si>
  <si>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</si>
  <si>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</si>
  <si>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</si>
  <si>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</si>
  <si>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</si>
  <si>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</si>
  <si>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</si>
  <si>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</si>
  <si>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</si>
  <si>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</si>
  <si>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</si>
  <si>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</si>
  <si>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</si>
  <si>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</si>
  <si>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</si>
  <si>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</si>
  <si>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</si>
  <si>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</si>
  <si>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</si>
  <si>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</si>
  <si>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</si>
  <si>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</si>
  <si>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</si>
  <si>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</si>
  <si>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</si>
  <si>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</si>
  <si>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</si>
  <si>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</si>
  <si>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</si>
  <si>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</si>
  <si>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</si>
  <si>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</si>
  <si>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</si>
  <si>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</si>
  <si>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</si>
  <si>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</si>
  <si>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</si>
  <si>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</si>
  <si>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</si>
  <si>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</si>
  <si>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</si>
  <si>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</si>
  <si>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</si>
  <si>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</si>
  <si>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</si>
  <si>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</si>
  <si>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</si>
  <si>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</si>
  <si>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</si>
  <si>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</si>
  <si>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</si>
  <si>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</si>
  <si>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</si>
  <si>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</si>
  <si>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</si>
  <si>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</si>
  <si>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</si>
  <si>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</si>
  <si>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</si>
  <si>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</si>
  <si>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</si>
  <si>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</si>
  <si>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</si>
  <si>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</si>
  <si>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</si>
  <si>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</si>
  <si>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</si>
  <si>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</si>
  <si>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</si>
  <si>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</si>
  <si>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</si>
  <si>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</si>
  <si>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</si>
  <si>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</si>
  <si>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</si>
  <si>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</si>
  <si>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</si>
  <si>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</si>
  <si>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</si>
  <si>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</si>
  <si>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</si>
  <si>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</si>
  <si>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</si>
  <si>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</si>
  <si>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</si>
  <si>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</si>
  <si>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</si>
  <si>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</si>
  <si>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</si>
  <si>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</si>
  <si>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</si>
  <si>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</si>
  <si>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</si>
  <si>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</si>
  <si>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</si>
  <si>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</si>
  <si>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</si>
  <si>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</si>
  <si>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</si>
  <si>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</si>
  <si>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</si>
  <si>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</si>
  <si>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</si>
  <si>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</si>
  <si>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</si>
  <si>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</si>
  <si>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</si>
  <si>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</si>
  <si>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</si>
  <si>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</si>
  <si>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</si>
  <si>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</si>
  <si>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</si>
  <si>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</si>
  <si>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</si>
  <si>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</si>
  <si>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</si>
  <si>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</si>
  <si>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</si>
  <si>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</si>
  <si>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</si>
  <si>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</si>
  <si>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</si>
  <si>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</si>
  <si>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</si>
  <si>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</si>
  <si>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</si>
  <si>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</si>
  <si>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</si>
  <si>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</si>
  <si>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</si>
  <si>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</si>
  <si>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</si>
  <si>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</si>
  <si>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</si>
  <si>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</si>
  <si>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</si>
  <si>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</si>
  <si>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</si>
  <si>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</si>
  <si>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</si>
  <si>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</si>
  <si>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</si>
  <si>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</si>
  <si>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</si>
  <si>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</si>
  <si>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</si>
  <si>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</si>
  <si>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</si>
  <si>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</si>
  <si>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</si>
  <si>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</si>
  <si>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</si>
  <si>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</si>
  <si>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</si>
  <si>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</si>
  <si>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</si>
  <si>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</si>
  <si>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</si>
  <si>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</si>
  <si>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</si>
  <si>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</si>
  <si>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</si>
  <si>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</si>
  <si>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</si>
  <si>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</si>
  <si>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</si>
  <si>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</si>
  <si>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</si>
  <si>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</si>
  <si>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</si>
  <si>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</si>
  <si>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</si>
  <si>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</si>
  <si>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</si>
  <si>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</si>
  <si>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</si>
  <si>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</si>
  <si>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</si>
  <si>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</si>
  <si>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</si>
  <si>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</si>
  <si>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</si>
  <si>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</si>
  <si>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</si>
  <si>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</si>
  <si>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</si>
  <si>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</si>
  <si>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</si>
  <si>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</si>
  <si>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</si>
  <si>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</si>
  <si>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</si>
  <si>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</si>
  <si>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</si>
  <si>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</si>
  <si>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</si>
  <si>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</si>
  <si>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</si>
  <si>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</si>
  <si>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</si>
  <si>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</si>
  <si>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</si>
  <si>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</si>
  <si>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</si>
  <si>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</si>
  <si>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</si>
  <si>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</si>
  <si>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</si>
  <si>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</si>
  <si>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</si>
  <si>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</si>
  <si>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</si>
  <si>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</si>
  <si>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</si>
  <si>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</si>
  <si>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</si>
  <si>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</si>
  <si>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</si>
  <si>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</si>
  <si>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</si>
  <si>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</si>
  <si>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</si>
  <si>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</si>
  <si>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</si>
  <si>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</si>
  <si>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</si>
  <si>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</si>
  <si>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</si>
  <si>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</si>
  <si>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</si>
  <si>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</si>
  <si>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</si>
  <si>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</si>
  <si>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</si>
  <si>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</si>
  <si>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</si>
  <si>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</si>
  <si>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</si>
  <si>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</si>
  <si>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</si>
  <si>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</si>
  <si>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</si>
  <si>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</si>
  <si>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</si>
  <si>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</si>
  <si>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</si>
  <si>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</si>
  <si>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</si>
  <si>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</si>
  <si>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</si>
  <si>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</si>
  <si>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</si>
  <si>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</si>
  <si>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</si>
  <si>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</si>
  <si>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</si>
  <si>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</si>
  <si>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</si>
  <si>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</si>
  <si>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</si>
  <si>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</si>
  <si>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</si>
  <si>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</si>
  <si>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</si>
  <si>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</si>
  <si>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</si>
  <si>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</si>
  <si>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</si>
  <si>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</si>
  <si>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</si>
  <si>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</si>
  <si>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</si>
  <si>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</si>
  <si>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</si>
  <si>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</si>
  <si>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</si>
  <si>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</si>
  <si>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</si>
  <si>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</si>
  <si>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</si>
  <si>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</si>
  <si>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</si>
  <si>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</si>
  <si>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</si>
  <si>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</si>
  <si>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</si>
  <si>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</si>
  <si>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</si>
  <si>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</si>
  <si>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</si>
  <si>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</si>
  <si>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</si>
  <si>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</si>
  <si>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</si>
  <si>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</si>
  <si>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</si>
  <si>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</si>
  <si>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</si>
  <si>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</si>
  <si>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</si>
  <si>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</si>
  <si>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</si>
  <si>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</si>
  <si>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</si>
  <si>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</si>
  <si>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</si>
  <si>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</si>
  <si>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</si>
  <si>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</si>
  <si>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</si>
  <si>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</si>
  <si>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</si>
  <si>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</si>
  <si>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</si>
  <si>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</si>
  <si>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</si>
  <si>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</si>
  <si>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</si>
  <si>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</si>
  <si>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</si>
  <si>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</si>
  <si>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</si>
  <si>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</si>
  <si>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</si>
  <si>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</si>
  <si>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</si>
  <si>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</si>
  <si>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</si>
  <si>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</si>
  <si>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</si>
  <si>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</si>
  <si>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</si>
  <si>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</si>
  <si>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</si>
  <si>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</si>
  <si>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</si>
  <si>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</si>
  <si>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</si>
  <si>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</si>
  <si>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</si>
  <si>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</si>
  <si>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</si>
  <si>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</si>
  <si>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</si>
  <si>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</si>
  <si>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</si>
  <si>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</si>
  <si>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</si>
  <si>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</si>
  <si>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</si>
  <si>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</si>
  <si>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</si>
  <si>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</si>
  <si>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</si>
  <si>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</si>
  <si>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</si>
  <si>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</si>
  <si>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</si>
  <si>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</si>
  <si>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</si>
  <si>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</si>
  <si>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</si>
  <si>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</si>
  <si>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</si>
  <si>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</si>
  <si>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</si>
  <si>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</si>
  <si>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</si>
  <si>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</si>
  <si>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</si>
  <si>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</si>
  <si>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</si>
  <si>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</si>
  <si>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</si>
  <si>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</si>
  <si>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</si>
  <si>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</si>
  <si>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</si>
  <si>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</si>
  <si>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</si>
  <si>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</si>
  <si>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</si>
  <si>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</si>
  <si>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</si>
  <si>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</si>
  <si>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</si>
  <si>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</si>
  <si>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</si>
  <si>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</si>
  <si>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</si>
  <si>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</si>
  <si>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</si>
  <si>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</si>
  <si>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</si>
  <si>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</si>
  <si>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</si>
  <si>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</si>
  <si>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</si>
  <si>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</si>
  <si>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</si>
  <si>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</si>
  <si>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</si>
  <si>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</si>
  <si>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</si>
  <si>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</si>
  <si>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</si>
  <si>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</si>
  <si>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</si>
  <si>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</si>
  <si>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</si>
  <si>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</si>
  <si>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</si>
  <si>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</si>
  <si>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</si>
  <si>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</si>
  <si>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</si>
  <si>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</si>
  <si>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</si>
  <si>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</si>
  <si>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</si>
  <si>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</si>
  <si>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</si>
  <si>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</si>
  <si>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</si>
  <si>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</si>
  <si>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</si>
  <si>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</si>
  <si>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</si>
  <si>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</si>
  <si>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</si>
  <si>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</si>
  <si>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</si>
  <si>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</si>
  <si>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</si>
  <si>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</si>
  <si>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</si>
  <si>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</si>
  <si>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</si>
  <si>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</si>
  <si>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</si>
  <si>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</si>
  <si>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</si>
  <si>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</si>
  <si>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</si>
  <si>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</si>
  <si>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</si>
  <si>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</si>
  <si>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</si>
  <si>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</si>
  <si>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</si>
  <si>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</si>
  <si>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</si>
  <si>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</si>
  <si>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</si>
  <si>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</si>
  <si>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</si>
  <si>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</si>
  <si>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</si>
  <si>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</si>
  <si>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</si>
  <si>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</si>
  <si>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</si>
  <si>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</si>
  <si>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</si>
  <si>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</si>
  <si>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</si>
  <si>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</si>
  <si>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</si>
  <si>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</si>
  <si>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</si>
  <si>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</si>
  <si>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</si>
  <si>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</si>
  <si>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</si>
  <si>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</si>
  <si>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</si>
  <si>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</si>
  <si>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</si>
  <si>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</si>
  <si>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</si>
  <si>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</si>
  <si>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</si>
  <si>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</si>
  <si>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</si>
  <si>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</si>
  <si>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</si>
  <si>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</si>
  <si>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</si>
  <si>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</si>
  <si>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</si>
  <si>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</si>
  <si>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</si>
  <si>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</si>
  <si>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</si>
  <si>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</si>
  <si>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</si>
  <si>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</si>
  <si>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</si>
  <si>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</si>
  <si>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</si>
  <si>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</si>
  <si>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</si>
  <si>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</si>
  <si>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</si>
  <si>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</si>
  <si>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</si>
  <si>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</si>
  <si>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</si>
  <si>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</si>
  <si>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</si>
  <si>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</si>
  <si>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</si>
  <si>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</si>
  <si>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</si>
  <si>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</si>
  <si>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</si>
  <si>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</si>
  <si>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</si>
  <si>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</si>
  <si>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</si>
  <si>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</si>
  <si>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</si>
  <si>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</si>
  <si>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</si>
  <si>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</si>
  <si>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</si>
  <si>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</si>
  <si>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</si>
  <si>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</si>
  <si>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</si>
  <si>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</si>
  <si>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</si>
  <si>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</si>
  <si>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</si>
  <si>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</si>
  <si>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</si>
  <si>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</si>
  <si>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</si>
  <si>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</si>
  <si>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</si>
  <si>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</si>
  <si>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</si>
  <si>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</si>
  <si>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</si>
  <si>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</si>
  <si>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</si>
  <si>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</si>
  <si>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</si>
  <si>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</si>
  <si>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</si>
  <si>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</si>
  <si>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</si>
  <si>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</si>
  <si>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</si>
  <si>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</si>
  <si>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</si>
  <si>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</si>
  <si>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</si>
  <si>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</si>
  <si>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</si>
  <si>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</si>
  <si>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</si>
  <si>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</si>
  <si>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</si>
  <si>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</si>
  <si>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</si>
  <si>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</si>
  <si>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</si>
  <si>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</si>
  <si>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</si>
  <si>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</si>
  <si>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</si>
  <si>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</si>
  <si>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</si>
  <si>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</si>
  <si>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</si>
  <si>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</si>
  <si>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</si>
  <si>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</si>
  <si>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</si>
  <si>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</si>
  <si>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</si>
  <si>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</si>
  <si>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</si>
  <si>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</si>
  <si>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</si>
  <si>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</si>
  <si>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</si>
  <si>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</si>
  <si>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</si>
  <si>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</si>
  <si>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</si>
  <si>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</si>
  <si>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</si>
  <si>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</si>
  <si>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</si>
  <si>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</si>
  <si>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</si>
  <si>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</si>
  <si>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</si>
  <si>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</si>
  <si>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</si>
  <si>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</si>
  <si>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</si>
  <si>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</si>
  <si>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</si>
  <si>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</si>
  <si>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</si>
  <si>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</si>
  <si>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</si>
  <si>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</si>
  <si>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</si>
  <si>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</si>
  <si>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</si>
  <si>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</si>
  <si>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</si>
  <si>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</si>
  <si>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</si>
  <si>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</si>
  <si>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</si>
  <si>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</si>
  <si>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</si>
  <si>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</si>
  <si>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</si>
  <si>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</si>
  <si>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</si>
  <si>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</si>
  <si>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</si>
  <si>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</si>
  <si>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</si>
  <si>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</si>
  <si>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</si>
  <si>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</si>
  <si>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</si>
  <si>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</si>
  <si>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</si>
  <si>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</si>
  <si>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</si>
  <si>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</si>
  <si>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</si>
  <si>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</si>
  <si>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</si>
  <si>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</si>
  <si>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</si>
  <si>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</si>
  <si>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</si>
  <si>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</si>
  <si>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</si>
  <si>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</si>
  <si>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</si>
  <si>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</si>
  <si>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</si>
  <si>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</si>
  <si>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</si>
  <si>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</si>
  <si>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</si>
  <si>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</si>
  <si>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</si>
  <si>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</si>
  <si>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</si>
  <si>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</si>
  <si>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</si>
  <si>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</si>
  <si>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</si>
  <si>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</si>
  <si>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</si>
  <si>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</si>
  <si>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</si>
  <si>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</si>
  <si>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</si>
  <si>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</si>
  <si>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</si>
  <si>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</si>
  <si>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</si>
  <si>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</si>
  <si>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</si>
  <si>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</si>
  <si>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</si>
  <si>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</si>
  <si>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</si>
  <si>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</si>
  <si>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</si>
  <si>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</si>
  <si>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</si>
  <si>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</si>
  <si>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</si>
  <si>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</si>
  <si>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</si>
  <si>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</si>
  <si>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</si>
  <si>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</si>
  <si>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</si>
  <si>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</si>
  <si>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</si>
  <si>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</si>
  <si>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</si>
  <si>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</si>
  <si>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</si>
  <si>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</si>
  <si>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</si>
  <si>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</si>
  <si>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</si>
  <si>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</si>
  <si>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</si>
  <si>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</si>
  <si>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</si>
  <si>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</si>
  <si>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</si>
  <si>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</si>
  <si>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</si>
  <si>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</si>
  <si>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</si>
  <si>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</si>
  <si>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</si>
  <si>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</si>
  <si>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</si>
  <si>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</si>
  <si>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</si>
  <si>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</si>
  <si>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</si>
  <si>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</si>
  <si>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</si>
  <si>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</si>
  <si>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</si>
  <si>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</si>
  <si>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</si>
  <si>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</si>
  <si>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</si>
  <si>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</si>
  <si>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</si>
  <si>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</si>
  <si>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</si>
  <si>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</si>
  <si>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</si>
  <si>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</si>
  <si>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</si>
  <si>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</si>
  <si>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</si>
  <si>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</si>
  <si>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</si>
  <si>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</si>
  <si>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</si>
  <si>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</si>
  <si>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</si>
  <si>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</si>
  <si>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</si>
  <si>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</si>
  <si>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</si>
  <si>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</si>
  <si>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</si>
  <si>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</si>
  <si>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</si>
  <si>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</si>
  <si>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</si>
  <si>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</si>
  <si>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</si>
  <si>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</si>
  <si>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</si>
  <si>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</si>
  <si>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</si>
  <si>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</si>
  <si>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</si>
  <si>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</si>
  <si>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</si>
  <si>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</si>
  <si>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</si>
  <si>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</si>
  <si>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</si>
  <si>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</si>
  <si>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</si>
  <si>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</si>
  <si>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</si>
  <si>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</si>
  <si>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</si>
  <si>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</si>
  <si>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</si>
  <si>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</si>
  <si>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</si>
  <si>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</si>
  <si>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</si>
  <si>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</si>
  <si>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</si>
  <si>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</si>
  <si>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</si>
  <si>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</si>
  <si>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</si>
  <si>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</si>
  <si>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</si>
  <si>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</si>
  <si>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</si>
  <si>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</si>
  <si>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</si>
  <si>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</si>
  <si>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</si>
  <si>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</si>
  <si>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</si>
  <si>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</si>
  <si>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</si>
  <si>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</si>
  <si>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</si>
  <si>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</si>
  <si>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</si>
  <si>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</si>
  <si>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</si>
  <si>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</si>
  <si>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</si>
  <si>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</si>
  <si>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</si>
  <si>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</si>
  <si>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</si>
  <si>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</si>
  <si>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</si>
  <si>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</si>
  <si>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</si>
  <si>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</si>
  <si>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</si>
  <si>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</si>
  <si>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</si>
  <si>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</si>
  <si>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</si>
  <si>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</si>
  <si>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</si>
  <si>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</si>
  <si>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</si>
  <si>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</si>
  <si>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</si>
  <si>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</si>
  <si>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</si>
  <si>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</si>
  <si>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</si>
  <si>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</si>
  <si>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</si>
  <si>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</si>
  <si>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</si>
  <si>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</si>
  <si>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</si>
  <si>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</si>
  <si>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</si>
  <si>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</si>
  <si>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</si>
  <si>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</si>
  <si>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</si>
  <si>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</si>
  <si>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</si>
  <si>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</si>
  <si>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</si>
  <si>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</si>
  <si>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</si>
  <si>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</si>
  <si>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</si>
  <si>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</si>
  <si>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</si>
  <si>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</si>
  <si>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</si>
  <si>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</si>
  <si>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</si>
  <si>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</si>
  <si>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</si>
  <si>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</si>
  <si>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</si>
  <si>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</si>
  <si>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</si>
  <si>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</si>
  <si>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</si>
  <si>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</si>
  <si>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</si>
  <si>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</si>
  <si>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</si>
  <si>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</si>
  <si>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</si>
  <si>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</si>
  <si>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</si>
  <si>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</si>
  <si>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</si>
  <si>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</si>
  <si>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</si>
  <si>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</si>
  <si>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</si>
  <si>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</si>
  <si>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</si>
  <si>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</si>
  <si>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</si>
  <si>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</si>
  <si>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</si>
  <si>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</si>
  <si>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</si>
  <si>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</si>
  <si>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</si>
  <si>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</si>
  <si>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</si>
  <si>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</si>
  <si>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</si>
  <si>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</si>
  <si>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</si>
  <si>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</si>
  <si>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</si>
  <si>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</si>
  <si>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</si>
  <si>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</si>
  <si>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</si>
  <si>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</si>
  <si>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</si>
  <si>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</si>
  <si>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</si>
  <si>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</si>
  <si>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</si>
  <si>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</si>
  <si>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</si>
  <si>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</si>
  <si>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</si>
  <si>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</si>
  <si>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</si>
  <si>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</si>
  <si>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</si>
  <si>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</si>
  <si>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</si>
  <si>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</si>
  <si>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</si>
  <si>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</si>
  <si>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</si>
  <si>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</si>
  <si>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</si>
  <si>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</si>
  <si>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</si>
  <si>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</si>
  <si>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</si>
  <si>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</si>
  <si>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</si>
  <si>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</si>
  <si>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</si>
  <si>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</si>
  <si>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</si>
  <si>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</si>
  <si>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</si>
  <si>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</si>
  <si>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</si>
  <si>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</si>
  <si>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</si>
  <si>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</si>
  <si>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</si>
  <si>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</si>
  <si>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</si>
  <si>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</si>
  <si>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</si>
  <si>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</si>
  <si>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</si>
  <si>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</si>
  <si>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</si>
  <si>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</si>
  <si>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</si>
  <si>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</si>
  <si>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</si>
  <si>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</si>
  <si>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</si>
  <si>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</si>
  <si>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</si>
  <si>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</si>
  <si>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</si>
  <si>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</si>
  <si>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</si>
  <si>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</si>
  <si>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</si>
  <si>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</si>
  <si>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</si>
  <si>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</si>
  <si>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</si>
  <si>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</si>
  <si>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</si>
  <si>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</si>
  <si>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</si>
  <si>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</si>
  <si>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</si>
  <si>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</si>
  <si>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</si>
  <si>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</si>
  <si>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</si>
  <si>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</si>
  <si>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</si>
  <si>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</si>
  <si>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</si>
  <si>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</si>
  <si>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</si>
  <si>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</si>
  <si>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</si>
  <si>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</si>
  <si>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</si>
  <si>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</si>
  <si>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</si>
  <si>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</si>
  <si>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</si>
  <si>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</si>
  <si>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</si>
  <si>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</si>
  <si>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</si>
  <si>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</si>
  <si>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</si>
  <si>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</si>
  <si>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</si>
  <si>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</si>
  <si>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</si>
  <si>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</si>
  <si>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</si>
  <si>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</si>
  <si>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</si>
  <si>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</si>
  <si>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</si>
  <si>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</si>
  <si>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</si>
  <si>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</si>
  <si>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</si>
  <si>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</si>
  <si>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</si>
  <si>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</si>
  <si>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</si>
  <si>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</si>
  <si>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</si>
  <si>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</si>
  <si>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</si>
  <si>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</si>
  <si>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</si>
  <si>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</si>
  <si>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</si>
  <si>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</si>
  <si>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</si>
  <si>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</si>
  <si>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</si>
  <si>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</si>
  <si>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</si>
  <si>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</si>
  <si>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</si>
  <si>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</si>
  <si>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</si>
  <si>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</si>
  <si>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</si>
  <si>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</si>
  <si>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</si>
  <si>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</si>
  <si>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</si>
  <si>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</si>
  <si>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</si>
  <si>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</si>
  <si>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</si>
  <si>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</si>
  <si>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</si>
  <si>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</si>
  <si>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</si>
  <si>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</si>
  <si>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</si>
  <si>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</si>
  <si>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</si>
  <si>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</si>
  <si>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</si>
  <si>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</si>
  <si>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</si>
  <si>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</si>
  <si>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</si>
  <si>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</si>
  <si>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</si>
  <si>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</si>
  <si>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</si>
  <si>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</si>
  <si>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</si>
  <si>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</si>
  <si>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</si>
  <si>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</si>
  <si>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</si>
  <si>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</si>
  <si>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</si>
  <si>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</si>
  <si>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</si>
  <si>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</si>
  <si>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</si>
  <si>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</si>
  <si>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</si>
  <si>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</si>
  <si>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</si>
  <si>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</si>
  <si>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</si>
  <si>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</si>
  <si>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</si>
  <si>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</si>
  <si>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</si>
  <si>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</si>
  <si>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</si>
  <si>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</si>
  <si>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</si>
  <si>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</si>
  <si>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</si>
  <si>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</si>
  <si>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</si>
  <si>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</si>
  <si>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</si>
  <si>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</si>
  <si>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</si>
  <si>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</si>
  <si>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</si>
  <si>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</si>
  <si>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</si>
  <si>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</si>
  <si>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</si>
  <si>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</si>
  <si>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</si>
  <si>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</si>
  <si>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</si>
  <si>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</si>
  <si>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</si>
  <si>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</si>
  <si>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</si>
  <si>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</si>
  <si>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</si>
  <si>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</si>
  <si>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</si>
  <si>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</si>
  <si>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</si>
  <si>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</si>
  <si>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</si>
  <si>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</si>
  <si>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</si>
  <si>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</si>
  <si>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</si>
  <si>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</si>
  <si>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</si>
  <si>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</si>
  <si>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</si>
  <si>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</si>
  <si>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</si>
  <si>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</si>
  <si>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</si>
  <si>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</si>
  <si>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</si>
  <si>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</si>
  <si>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</si>
  <si>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</si>
  <si>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</si>
  <si>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</si>
  <si>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</si>
  <si>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</si>
  <si>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</si>
  <si>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</si>
  <si>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</si>
  <si>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</si>
  <si>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</si>
  <si>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</si>
  <si>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</si>
  <si>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</si>
  <si>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</si>
  <si>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</si>
  <si>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</si>
  <si>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</si>
  <si>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</si>
  <si>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</si>
  <si>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</si>
  <si>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</si>
  <si>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</si>
  <si>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</si>
  <si>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</si>
  <si>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</si>
  <si>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</si>
  <si>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</si>
  <si>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</si>
  <si>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</si>
  <si>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</si>
  <si>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</si>
  <si>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</si>
  <si>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</si>
  <si>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</si>
  <si>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</si>
  <si>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</si>
  <si>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</si>
  <si>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</si>
  <si>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</si>
  <si>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</si>
  <si>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</si>
  <si>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</si>
  <si>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</si>
  <si>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</si>
  <si>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</si>
  <si>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</si>
  <si>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</si>
  <si>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</si>
  <si>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</si>
  <si>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</si>
  <si>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</si>
  <si>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</si>
  <si>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</si>
  <si>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</si>
  <si>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</si>
  <si>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</si>
  <si>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</si>
  <si>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</si>
  <si>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</si>
  <si>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</si>
  <si>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</si>
  <si>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</si>
  <si>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</si>
  <si>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</si>
  <si>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</si>
  <si>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</si>
  <si>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</si>
  <si>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</si>
  <si>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</si>
  <si>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</si>
  <si>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</si>
  <si>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</si>
  <si>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</si>
  <si>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</si>
  <si>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</si>
  <si>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</si>
  <si>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</si>
  <si>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</si>
  <si>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</si>
  <si>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</si>
  <si>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</si>
  <si>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</si>
  <si>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</si>
  <si>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</si>
  <si>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</si>
  <si>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</si>
  <si>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</si>
  <si>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</si>
  <si>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</si>
  <si>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</si>
  <si>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</si>
  <si>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</si>
  <si>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</si>
  <si>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</si>
  <si>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</si>
  <si>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</si>
  <si>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</si>
  <si>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</si>
  <si>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</si>
  <si>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</si>
  <si>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</si>
  <si>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</si>
  <si>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</si>
  <si>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</si>
  <si>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</si>
  <si>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</si>
  <si>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</si>
  <si>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</si>
  <si>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</si>
  <si>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</si>
  <si>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</si>
  <si>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</si>
  <si>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</si>
  <si>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</si>
  <si>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</si>
  <si>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</si>
  <si>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</si>
  <si>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</si>
  <si>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</si>
  <si>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</si>
  <si>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</si>
  <si>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</si>
  <si>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</si>
  <si>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</si>
  <si>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</si>
  <si>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</si>
  <si>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</si>
  <si>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</si>
  <si>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</si>
  <si>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</si>
  <si>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</si>
  <si>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</si>
  <si>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</si>
  <si>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</si>
  <si>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</si>
  <si>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</si>
  <si>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</si>
  <si>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</si>
  <si>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</si>
  <si>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</si>
  <si>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</si>
  <si>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</si>
  <si>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</si>
  <si>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</si>
  <si>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</si>
  <si>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</si>
  <si>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</si>
  <si>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</si>
  <si>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</si>
  <si>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</si>
  <si>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</si>
  <si>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</si>
  <si>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</si>
  <si>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</si>
  <si>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</si>
  <si>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</si>
  <si>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</si>
  <si>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</si>
  <si>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</si>
  <si>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</si>
  <si>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</si>
  <si>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</si>
  <si>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</si>
  <si>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</si>
  <si>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</si>
  <si>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</si>
  <si>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</si>
  <si>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</si>
  <si>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</si>
  <si>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</si>
  <si>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</si>
  <si>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</si>
  <si>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</si>
  <si>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</si>
  <si>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</si>
  <si>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</si>
  <si>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</si>
  <si>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</si>
  <si>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</si>
  <si>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</si>
  <si>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</si>
  <si>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</si>
  <si>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</si>
  <si>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</si>
  <si>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</si>
  <si>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</si>
  <si>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</si>
  <si>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</si>
  <si>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</si>
  <si>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</si>
  <si>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</si>
  <si>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</si>
  <si>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</si>
  <si>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</si>
  <si>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</si>
  <si>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</si>
  <si>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</si>
  <si>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</si>
  <si>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</si>
  <si>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</si>
  <si>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</si>
  <si>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</si>
  <si>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</si>
  <si>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</si>
  <si>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</si>
  <si>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</si>
  <si>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</si>
  <si>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</si>
  <si>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</si>
  <si>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</si>
  <si>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</si>
  <si>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</si>
  <si>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</si>
  <si>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</si>
  <si>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</si>
  <si>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</si>
  <si>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</si>
  <si>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</si>
  <si>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</si>
  <si>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</si>
  <si>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</si>
  <si>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</si>
  <si>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</si>
  <si>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</si>
  <si>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</si>
  <si>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</si>
  <si>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</si>
  <si>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</si>
  <si>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</si>
  <si>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</si>
  <si>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</si>
  <si>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</si>
  <si>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</si>
  <si>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</si>
  <si>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</si>
  <si>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</si>
  <si>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</si>
  <si>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</si>
  <si>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</si>
  <si>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</si>
  <si>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</si>
  <si>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</si>
  <si>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</si>
  <si>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</si>
  <si>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</si>
  <si>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</si>
  <si>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</si>
  <si>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</si>
  <si>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</si>
  <si>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</si>
  <si>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</si>
  <si>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</si>
  <si>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</si>
  <si>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</si>
  <si>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</si>
  <si>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</si>
  <si>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</si>
  <si>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</si>
  <si>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</si>
  <si>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</si>
  <si>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</si>
  <si>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</si>
  <si>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</si>
  <si>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</si>
  <si>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</si>
  <si>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</si>
  <si>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</si>
  <si>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</si>
  <si>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</si>
  <si>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</si>
  <si>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</si>
  <si>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</si>
  <si>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</si>
  <si>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</si>
  <si>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</si>
  <si>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</si>
  <si>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</si>
  <si>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</si>
  <si>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</si>
  <si>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</si>
  <si>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</si>
  <si>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</si>
  <si>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</si>
  <si>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</si>
  <si>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</si>
  <si>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</si>
  <si>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</si>
  <si>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</si>
  <si>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</si>
  <si>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</si>
  <si>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</si>
  <si>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</si>
  <si>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</si>
  <si>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</si>
  <si>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</si>
  <si>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</si>
  <si>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</si>
  <si>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</si>
  <si>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</si>
  <si>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</si>
  <si>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</si>
  <si>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</si>
  <si>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</si>
  <si>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</si>
  <si>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</si>
  <si>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</si>
  <si>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</si>
  <si>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</si>
  <si>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</si>
  <si>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</si>
  <si>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</si>
  <si>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</si>
  <si>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</si>
  <si>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</si>
  <si>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</si>
  <si>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</si>
  <si>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</si>
  <si>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</si>
  <si>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</si>
  <si>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</si>
  <si>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</si>
  <si>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</si>
  <si>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</si>
  <si>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</si>
  <si>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</si>
  <si>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</si>
  <si>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</si>
  <si>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</si>
  <si>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</si>
  <si>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</si>
  <si>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</si>
  <si>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</si>
  <si>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</si>
  <si>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</si>
  <si>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</si>
  <si>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</si>
  <si>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</si>
  <si>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</si>
  <si>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</si>
  <si>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</si>
  <si>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</si>
  <si>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</si>
  <si>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</si>
  <si>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</si>
  <si>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</si>
  <si>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</si>
  <si>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</si>
  <si>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</si>
  <si>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</si>
  <si>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</si>
  <si>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</si>
  <si>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</si>
  <si>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</si>
  <si>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</si>
  <si>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</si>
  <si>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</si>
  <si>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</si>
  <si>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</si>
  <si>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</si>
  <si>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</si>
  <si>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</si>
  <si>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</si>
  <si>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</si>
  <si>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</si>
  <si>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</si>
  <si>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</si>
  <si>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</si>
  <si>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</si>
  <si>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</si>
  <si>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</si>
  <si>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</si>
  <si>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</si>
  <si>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</si>
  <si>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</si>
  <si>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</si>
  <si>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</si>
  <si>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</si>
  <si>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</si>
  <si>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</si>
  <si>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</si>
  <si>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</si>
  <si>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</si>
  <si>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</si>
  <si>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</si>
  <si>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</si>
  <si>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</si>
  <si>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</si>
  <si>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</si>
  <si>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</si>
  <si>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</si>
  <si>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</si>
  <si>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</si>
  <si>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</si>
  <si>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</si>
  <si>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</si>
  <si>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</si>
  <si>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</si>
  <si>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</si>
  <si>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</si>
  <si>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</si>
  <si>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</si>
  <si>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</si>
  <si>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</si>
  <si>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</si>
  <si>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</si>
  <si>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</si>
  <si>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</si>
  <si>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</si>
  <si>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</si>
  <si>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</si>
  <si>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</si>
  <si>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</si>
  <si>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</si>
  <si>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</si>
  <si>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</si>
  <si>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</si>
  <si>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</si>
  <si>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</si>
  <si>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</si>
  <si>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</si>
  <si>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</si>
  <si>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</si>
  <si>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</si>
  <si>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</si>
  <si>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</si>
  <si>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</si>
  <si>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</si>
  <si>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</si>
  <si>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</si>
  <si>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</si>
  <si>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</si>
  <si>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</si>
  <si>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</si>
  <si>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</si>
  <si>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</si>
  <si>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</si>
  <si>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</si>
  <si>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</si>
  <si>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</si>
  <si>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</si>
  <si>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</si>
  <si>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</si>
  <si>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</si>
  <si>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</si>
  <si>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</si>
  <si>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</si>
  <si>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</si>
  <si>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</si>
  <si>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</si>
  <si>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</si>
  <si>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</si>
  <si>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</si>
  <si>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</si>
  <si>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</si>
  <si>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</si>
  <si>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</si>
  <si>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</si>
  <si>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</si>
  <si>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</si>
  <si>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</si>
  <si>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</si>
  <si>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</si>
  <si>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</si>
  <si>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</si>
  <si>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</si>
  <si>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</si>
  <si>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</si>
  <si>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</si>
  <si>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</si>
  <si>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</si>
  <si>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</si>
  <si>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</si>
  <si>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</si>
  <si>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</si>
  <si>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</si>
  <si>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</si>
  <si>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</si>
  <si>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</si>
  <si>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</si>
  <si>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</si>
  <si>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</si>
  <si>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</si>
  <si>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</si>
  <si>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</si>
  <si>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</si>
  <si>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</si>
  <si>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</si>
  <si>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</si>
  <si>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</si>
  <si>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</si>
  <si>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</si>
  <si>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</si>
  <si>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</si>
  <si>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</si>
  <si>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</si>
  <si>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</si>
  <si>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</si>
  <si>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</si>
  <si>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</si>
  <si>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</si>
  <si>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</si>
  <si>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</si>
  <si>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</si>
  <si>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</si>
  <si>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</si>
  <si>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</si>
  <si>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</si>
  <si>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</si>
  <si>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</si>
  <si>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</si>
  <si>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</si>
  <si>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</si>
  <si>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</si>
  <si>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</si>
  <si>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</si>
  <si>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</si>
  <si>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</si>
  <si>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</si>
  <si>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</si>
  <si>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</si>
  <si>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</si>
  <si>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</si>
  <si>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</si>
  <si>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</si>
  <si>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</si>
  <si>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</si>
  <si>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</si>
  <si>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</si>
  <si>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</si>
  <si>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</si>
  <si>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</si>
  <si>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</si>
  <si>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</si>
  <si>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</si>
  <si>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</si>
  <si>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</si>
  <si>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</si>
  <si>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</si>
  <si>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</si>
  <si>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</si>
  <si>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</si>
  <si>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</si>
  <si>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</si>
  <si>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</si>
  <si>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</si>
  <si>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</si>
  <si>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</si>
  <si>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</si>
  <si>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</si>
  <si>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</si>
  <si>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</si>
  <si>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</si>
  <si>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</si>
  <si>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</si>
  <si>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</si>
  <si>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</si>
  <si>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</si>
  <si>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</si>
  <si>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</si>
  <si>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</si>
  <si>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</si>
  <si>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</si>
  <si>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</si>
  <si>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</si>
  <si>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</si>
  <si>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</si>
  <si>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</si>
  <si>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</si>
  <si>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</si>
  <si>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</si>
  <si>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</si>
  <si>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</si>
  <si>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</si>
  <si>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</si>
  <si>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</si>
  <si>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</si>
  <si>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</si>
  <si>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</si>
  <si>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</si>
  <si>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</si>
  <si>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</si>
  <si>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</si>
  <si>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</si>
  <si>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</si>
  <si>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</si>
  <si>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</si>
  <si>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</si>
  <si>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</si>
  <si>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</si>
  <si>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</si>
  <si>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</si>
  <si>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</si>
  <si>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</si>
  <si>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</si>
  <si>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</si>
  <si>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</si>
  <si>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</si>
  <si>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</si>
  <si>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</si>
  <si>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</si>
  <si>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</si>
  <si>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</si>
  <si>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</si>
  <si>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</si>
  <si>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</si>
  <si>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</si>
  <si>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</si>
  <si>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</si>
  <si>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</si>
  <si>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</si>
  <si>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</si>
  <si>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</si>
  <si>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</si>
  <si>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</si>
  <si>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</si>
  <si>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</si>
  <si>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</si>
  <si>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</si>
  <si>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</si>
  <si>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</si>
  <si>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</si>
  <si>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</si>
  <si>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</si>
  <si>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</si>
  <si>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</si>
  <si>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</si>
  <si>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</si>
  <si>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</si>
  <si>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</si>
  <si>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</si>
  <si>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</si>
  <si>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</si>
  <si>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</si>
  <si>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</si>
  <si>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</si>
  <si>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</si>
  <si>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</si>
  <si>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</si>
  <si>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</si>
  <si>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</si>
  <si>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</si>
  <si>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</si>
  <si>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</si>
  <si>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</si>
  <si>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</si>
  <si>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</si>
  <si>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</si>
  <si>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</si>
  <si>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</si>
  <si>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</si>
  <si>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</si>
  <si>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</si>
  <si>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</si>
  <si>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</si>
  <si>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</si>
  <si>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</si>
  <si>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</si>
  <si>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</si>
  <si>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</si>
  <si>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</si>
  <si>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</si>
  <si>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</si>
  <si>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</si>
  <si>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</si>
  <si>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</si>
  <si>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</si>
  <si>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</si>
  <si>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</si>
  <si>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</si>
  <si>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</si>
  <si>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</si>
  <si>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</si>
  <si>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</si>
  <si>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</si>
  <si>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</si>
  <si>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</si>
  <si>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</si>
  <si>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</si>
  <si>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</si>
  <si>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</si>
  <si>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</si>
  <si>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</si>
  <si>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</si>
  <si>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</si>
  <si>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</si>
  <si>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</si>
  <si>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</si>
  <si>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</si>
  <si>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</si>
  <si>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</si>
  <si>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</si>
  <si>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</si>
  <si>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</si>
  <si>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</si>
  <si>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</si>
  <si>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</si>
  <si>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</si>
  <si>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</si>
  <si>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</si>
  <si>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</si>
  <si>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</si>
  <si>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</si>
  <si>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</si>
  <si>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</si>
  <si>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</si>
  <si>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</si>
  <si>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</si>
  <si>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</si>
  <si>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</si>
  <si>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</si>
  <si>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</si>
  <si>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</si>
  <si>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</si>
  <si>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</si>
  <si>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</si>
  <si>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</si>
  <si>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</si>
  <si>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</si>
  <si>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</si>
  <si>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</si>
  <si>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</si>
  <si>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</si>
  <si>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</si>
  <si>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</si>
  <si>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</si>
  <si>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</si>
  <si>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</si>
  <si>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</si>
  <si>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</si>
  <si>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</si>
  <si>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</si>
  <si>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</si>
  <si>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</si>
  <si>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</si>
  <si>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</si>
  <si>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</si>
  <si>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</si>
  <si>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</si>
  <si>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</si>
  <si>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</si>
  <si>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</si>
  <si>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</si>
  <si>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</si>
  <si>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</si>
  <si>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</si>
  <si>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</si>
  <si>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</si>
  <si>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</si>
  <si>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</si>
  <si>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</si>
  <si>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</si>
  <si>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</si>
  <si>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</si>
  <si>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</si>
  <si>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</si>
  <si>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</si>
  <si>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</si>
  <si>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</si>
  <si>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</si>
  <si>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</si>
  <si>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</si>
  <si>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</si>
  <si>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</si>
  <si>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</si>
  <si>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</si>
  <si>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</si>
  <si>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</si>
  <si>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</si>
  <si>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</si>
  <si>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</si>
  <si>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</si>
  <si>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</si>
  <si>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</si>
  <si>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</si>
  <si>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</si>
  <si>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</si>
  <si>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</si>
  <si>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</si>
  <si>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</si>
  <si>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</si>
  <si>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</si>
  <si>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</si>
  <si>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</si>
  <si>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</si>
  <si>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</si>
  <si>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</si>
  <si>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</si>
  <si>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</si>
  <si>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</si>
  <si>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</si>
  <si>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</si>
  <si>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</si>
  <si>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</si>
  <si>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</si>
  <si>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</si>
  <si>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</si>
  <si>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</si>
  <si>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</si>
  <si>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</si>
  <si>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</si>
  <si>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</si>
  <si>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</si>
  <si>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</si>
  <si>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</si>
  <si>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</si>
  <si>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</si>
  <si>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</si>
  <si>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</si>
  <si>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</si>
  <si>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</si>
  <si>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</si>
  <si>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</si>
  <si>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</si>
  <si>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</si>
  <si>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</si>
  <si>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</si>
  <si>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</si>
  <si>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</si>
  <si>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</si>
  <si>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</si>
  <si>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</si>
  <si>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</si>
  <si>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</si>
  <si>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</si>
  <si>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</si>
  <si>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</si>
  <si>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</si>
  <si>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</si>
  <si>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</si>
  <si>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</si>
  <si>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</si>
  <si>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</si>
  <si>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</si>
  <si>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</si>
  <si>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</si>
  <si>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</si>
  <si>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</si>
  <si>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</si>
  <si>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</si>
  <si>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</si>
  <si>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</si>
  <si>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</si>
  <si>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</si>
  <si>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</si>
  <si>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</si>
  <si>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</si>
  <si>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</si>
  <si>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</si>
  <si>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</si>
  <si>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</si>
  <si>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</si>
  <si>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</si>
  <si>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</si>
  <si>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</si>
  <si>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</si>
  <si>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</si>
  <si>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</si>
  <si>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</si>
  <si>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</si>
  <si>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</si>
  <si>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</si>
  <si>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</si>
  <si>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</si>
  <si>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</si>
  <si>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</si>
  <si>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</si>
  <si>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</si>
  <si>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</si>
  <si>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</si>
  <si>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</si>
  <si>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</si>
  <si>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</si>
  <si>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</si>
  <si>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</si>
  <si>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</si>
  <si>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</si>
  <si>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</si>
  <si>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</si>
  <si>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</si>
  <si>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</si>
  <si>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</si>
  <si>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</si>
  <si>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</si>
  <si>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</si>
  <si>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</si>
  <si>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</si>
  <si>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</si>
  <si>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</si>
  <si>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</si>
  <si>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</si>
  <si>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</si>
  <si>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</si>
  <si>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</si>
  <si>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</si>
  <si>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</si>
  <si>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</si>
  <si>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</si>
  <si>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</si>
  <si>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</si>
  <si>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</si>
  <si>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</si>
  <si>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</si>
  <si>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</si>
  <si>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</si>
  <si>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</si>
  <si>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</si>
  <si>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</si>
  <si>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</si>
  <si>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</si>
  <si>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</si>
  <si>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</si>
  <si>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</si>
  <si>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</si>
  <si>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</si>
  <si>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</si>
  <si>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</si>
  <si>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</si>
  <si>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</si>
  <si>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</si>
  <si>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</si>
  <si>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</si>
  <si>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</si>
  <si>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</si>
  <si>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</si>
  <si>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</si>
  <si>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</si>
  <si>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</si>
  <si>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</si>
  <si>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</si>
  <si>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</si>
  <si>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</si>
  <si>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</si>
  <si>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</si>
  <si>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</si>
  <si>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</si>
  <si>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</si>
  <si>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</si>
  <si>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</si>
  <si>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</si>
  <si>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</si>
  <si>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</si>
  <si>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</si>
  <si>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</si>
  <si>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</si>
  <si>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</si>
  <si>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</si>
  <si>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</si>
  <si>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</si>
  <si>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</si>
  <si>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</si>
  <si>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</si>
  <si>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</si>
  <si>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</si>
  <si>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</si>
  <si>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</si>
  <si>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</si>
  <si>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</si>
  <si>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</si>
  <si>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</si>
  <si>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</si>
  <si>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</si>
  <si>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</si>
  <si>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</si>
  <si>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</si>
  <si>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</si>
  <si>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</si>
  <si>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</si>
  <si>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</si>
  <si>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</si>
  <si>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</si>
  <si>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</si>
  <si>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</si>
  <si>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</si>
  <si>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</si>
  <si>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</si>
  <si>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</si>
  <si>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</si>
  <si>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</si>
  <si>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</si>
  <si>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</si>
  <si>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</si>
  <si>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</si>
  <si>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</si>
  <si>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</si>
  <si>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</si>
  <si>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</si>
  <si>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</si>
  <si>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</si>
  <si>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</si>
  <si>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</si>
  <si>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</si>
  <si>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</si>
  <si>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</si>
  <si>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</si>
  <si>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</si>
  <si>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</si>
  <si>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</si>
  <si>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</si>
  <si>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</si>
  <si>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</si>
  <si>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</si>
  <si>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</si>
  <si>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</si>
  <si>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</si>
  <si>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</si>
  <si>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</si>
  <si>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</si>
  <si>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</si>
  <si>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</si>
  <si>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</si>
  <si>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</si>
  <si>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</si>
  <si>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</si>
  <si>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</si>
  <si>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</si>
  <si>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</si>
  <si>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</si>
  <si>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</si>
  <si>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</si>
  <si>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</si>
  <si>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</si>
  <si>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</si>
  <si>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</si>
  <si>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</si>
  <si>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</si>
  <si>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</si>
  <si>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</si>
  <si>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</si>
  <si>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</si>
  <si>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</si>
  <si>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</si>
  <si>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</si>
  <si>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</si>
  <si>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</si>
  <si>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</si>
  <si>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</si>
  <si>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</si>
  <si>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</si>
  <si>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</si>
  <si>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</si>
  <si>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</si>
  <si>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</si>
  <si>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</si>
  <si>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</si>
  <si>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</si>
  <si>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</si>
  <si>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</si>
  <si>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</si>
  <si>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</si>
  <si>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</si>
  <si>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</si>
  <si>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</si>
  <si>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</si>
  <si>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</si>
  <si>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</si>
  <si>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</si>
  <si>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</si>
  <si>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</si>
  <si>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</si>
  <si>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</si>
  <si>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</si>
  <si>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</si>
  <si>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</si>
  <si>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</si>
  <si>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</si>
  <si>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</si>
  <si>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</si>
  <si>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</si>
  <si>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</si>
  <si>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</si>
  <si>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</si>
  <si>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</si>
  <si>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</si>
  <si>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</si>
  <si>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</si>
  <si>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</si>
  <si>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</si>
  <si>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</si>
  <si>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</si>
  <si>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</si>
  <si>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</si>
  <si>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</si>
  <si>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</si>
  <si>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</si>
  <si>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</si>
  <si>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</si>
  <si>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</si>
  <si>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</si>
  <si>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</si>
  <si>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</si>
  <si>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</si>
  <si>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</si>
  <si>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</si>
  <si>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</si>
  <si>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</si>
  <si>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</si>
  <si>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</si>
  <si>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</si>
  <si>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</si>
  <si>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</si>
  <si>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</si>
  <si>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</si>
  <si>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</si>
  <si>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</si>
  <si>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</si>
  <si>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</si>
  <si>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</si>
  <si>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</si>
  <si>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</si>
  <si>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</si>
  <si>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</si>
  <si>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</si>
  <si>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</si>
  <si>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</si>
  <si>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</si>
  <si>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</si>
  <si>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</si>
  <si>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</si>
  <si>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</si>
  <si>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</si>
  <si>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</si>
  <si>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</si>
  <si>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</si>
  <si>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</si>
  <si>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</si>
  <si>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</si>
  <si>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</si>
  <si>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</si>
  <si>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</si>
  <si>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</si>
  <si>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</si>
  <si>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</si>
  <si>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</si>
  <si>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</si>
  <si>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</si>
  <si>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</si>
  <si>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</si>
  <si>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</si>
  <si>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</si>
  <si>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</si>
  <si>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</si>
  <si>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</si>
  <si>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</si>
  <si>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</si>
  <si>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</si>
  <si>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</si>
  <si>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</si>
  <si>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</si>
  <si>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</si>
  <si>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</si>
  <si>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</si>
  <si>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</si>
  <si>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</si>
  <si>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</si>
  <si>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</si>
  <si>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</si>
  <si>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</si>
  <si>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</si>
  <si>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</si>
  <si>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</si>
  <si>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</si>
  <si>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</si>
  <si>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</si>
  <si>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</si>
  <si>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</si>
  <si>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</si>
  <si>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</si>
  <si>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</si>
  <si>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</si>
  <si>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</si>
  <si>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</si>
  <si>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</si>
  <si>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</si>
  <si>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</si>
  <si>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</si>
  <si>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</si>
  <si>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</si>
  <si>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</si>
  <si>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</si>
  <si>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</si>
  <si>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</si>
  <si>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</si>
  <si>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</si>
  <si>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</si>
  <si>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</si>
  <si>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</si>
  <si>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</si>
  <si>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</si>
  <si>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</si>
  <si>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</si>
  <si>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</si>
  <si>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</si>
  <si>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</si>
  <si>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</si>
  <si>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</si>
  <si>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</si>
  <si>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</si>
  <si>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</si>
  <si>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</si>
  <si>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</si>
  <si>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</si>
  <si>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</si>
  <si>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</si>
  <si>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</si>
  <si>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</si>
  <si>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</si>
  <si>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</si>
  <si>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</si>
  <si>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</si>
  <si>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</si>
  <si>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</si>
  <si>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</si>
  <si>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</si>
  <si>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</si>
  <si>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</si>
  <si>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</si>
  <si>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</si>
  <si>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</si>
  <si>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</si>
  <si>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</si>
  <si>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</si>
  <si>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</si>
  <si>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</si>
  <si>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</si>
  <si>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</si>
  <si>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</si>
  <si>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</si>
  <si>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</si>
  <si>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</si>
  <si>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</si>
  <si>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</si>
  <si>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</si>
  <si>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</si>
  <si>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</si>
  <si>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</si>
  <si>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</si>
  <si>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</si>
  <si>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</si>
  <si>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</si>
  <si>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</si>
  <si>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</si>
  <si>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</si>
  <si>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</si>
  <si>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</si>
  <si>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</si>
  <si>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</si>
  <si>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</si>
  <si>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</si>
  <si>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</si>
  <si>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</si>
  <si>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</si>
  <si>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</si>
  <si>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</si>
  <si>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</si>
  <si>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</si>
  <si>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</si>
  <si>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</si>
  <si>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</si>
  <si>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</si>
  <si>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</si>
  <si>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</si>
  <si>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</si>
  <si>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</si>
  <si>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</si>
  <si>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</si>
  <si>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</si>
  <si>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</si>
  <si>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</si>
  <si>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</si>
  <si>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</si>
  <si>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</si>
  <si>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</si>
  <si>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</si>
  <si>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</si>
  <si>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</si>
  <si>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</si>
  <si>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</si>
  <si>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</si>
  <si>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</si>
  <si>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</si>
  <si>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</si>
  <si>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</si>
  <si>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</si>
  <si>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</si>
  <si>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</si>
  <si>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</si>
  <si>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</si>
  <si>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</si>
  <si>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</si>
  <si>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</si>
  <si>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</si>
  <si>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</si>
  <si>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</si>
  <si>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</si>
  <si>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</si>
  <si>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</si>
  <si>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</si>
  <si>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</si>
  <si>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</si>
  <si>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</si>
  <si>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</si>
  <si>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</si>
  <si>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</si>
  <si>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</si>
  <si>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</si>
  <si>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</si>
  <si>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</si>
  <si>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</si>
  <si>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</si>
  <si>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</si>
  <si>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</si>
  <si>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</si>
  <si>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</si>
  <si>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</si>
  <si>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</si>
  <si>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</si>
  <si>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</si>
  <si>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</si>
  <si>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</si>
  <si>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</si>
  <si>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</si>
  <si>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</si>
  <si>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</si>
  <si>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</si>
  <si>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</si>
  <si>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</si>
  <si>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</si>
  <si>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</si>
  <si>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</si>
  <si>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</si>
  <si>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</si>
  <si>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</si>
  <si>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</si>
  <si>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</si>
  <si>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</si>
  <si>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</si>
  <si>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</si>
  <si>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</si>
  <si>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</si>
  <si>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</si>
  <si>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</si>
  <si>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</si>
  <si>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</si>
  <si>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</si>
  <si>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</si>
  <si>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</si>
  <si>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</si>
  <si>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</si>
  <si>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</si>
  <si>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</si>
  <si>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</si>
  <si>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</si>
  <si>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</si>
  <si>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</si>
  <si>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</si>
  <si>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</si>
  <si>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</si>
  <si>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</si>
  <si>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</si>
  <si>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</si>
  <si>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</si>
  <si>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</si>
  <si>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</si>
  <si>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</si>
  <si>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</si>
  <si>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</si>
  <si>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</si>
  <si>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</si>
  <si>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</si>
  <si>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</si>
  <si>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</si>
  <si>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</si>
  <si>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</si>
  <si>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</si>
  <si>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</si>
  <si>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</si>
  <si>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</si>
  <si>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</si>
  <si>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</si>
  <si>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</si>
  <si>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</si>
  <si>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</si>
  <si>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</si>
  <si>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</si>
  <si>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</si>
  <si>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</si>
  <si>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</si>
  <si>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</si>
  <si>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</si>
  <si>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</si>
  <si>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</si>
  <si>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</si>
  <si>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</si>
  <si>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</si>
  <si>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</si>
  <si>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</si>
  <si>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</si>
  <si>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</si>
  <si>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</si>
  <si>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</si>
  <si>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</si>
  <si>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</si>
  <si>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</si>
  <si>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</si>
  <si>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</si>
  <si>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</si>
  <si>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</si>
  <si>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</si>
  <si>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</si>
  <si>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</si>
  <si>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</si>
  <si>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</si>
  <si>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</si>
  <si>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</si>
  <si>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</si>
  <si>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</si>
  <si>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</si>
  <si>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</si>
  <si>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</si>
  <si>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</si>
  <si>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</si>
  <si>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</si>
  <si>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</si>
  <si>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</si>
  <si>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</si>
  <si>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</si>
  <si>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</si>
  <si>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</si>
  <si>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</si>
  <si>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</si>
  <si>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</si>
  <si>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</si>
  <si>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</si>
  <si>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</si>
  <si>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</si>
  <si>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</si>
  <si>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</si>
  <si>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</si>
  <si>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</si>
  <si>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</si>
  <si>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</si>
  <si>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</si>
  <si>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</si>
  <si>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</si>
  <si>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</si>
  <si>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</si>
  <si>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</si>
  <si>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</si>
  <si>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</si>
  <si>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</si>
  <si>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</si>
  <si>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</si>
  <si>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</si>
  <si>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</si>
  <si>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</si>
  <si>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</si>
  <si>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</si>
  <si>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</si>
  <si>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</si>
  <si>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</si>
  <si>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</si>
  <si>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</si>
  <si>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</si>
  <si>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</si>
  <si>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</si>
  <si>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</si>
  <si>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</si>
  <si>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</si>
  <si>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</si>
  <si>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</si>
  <si>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</si>
  <si>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</si>
  <si>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</si>
  <si>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</si>
  <si>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</si>
  <si>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</si>
  <si>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</si>
  <si>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</si>
  <si>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</si>
  <si>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</si>
  <si>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</si>
  <si>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</si>
  <si>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</si>
  <si>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</si>
  <si>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</si>
  <si>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</si>
  <si>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</si>
  <si>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</si>
  <si>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</si>
  <si>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</si>
  <si>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</si>
  <si>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</si>
  <si>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</si>
  <si>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</si>
  <si>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</si>
  <si>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</si>
  <si>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</si>
  <si>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</si>
  <si>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</si>
  <si>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</si>
  <si>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</si>
  <si>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</si>
  <si>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</si>
  <si>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</si>
  <si>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</si>
  <si>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</si>
  <si>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</si>
  <si>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</si>
  <si>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</si>
  <si>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</si>
  <si>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</si>
  <si>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</si>
  <si>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</si>
  <si>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</si>
  <si>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</si>
  <si>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</si>
  <si>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</si>
  <si>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</si>
  <si>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</si>
  <si>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</si>
  <si>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</si>
  <si>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</si>
  <si>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</si>
  <si>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</si>
  <si>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</si>
  <si>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</si>
  <si>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</si>
  <si>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</si>
  <si>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</si>
  <si>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</si>
  <si>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</si>
  <si>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</si>
  <si>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</si>
  <si>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</si>
  <si>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</si>
  <si>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</si>
  <si>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</si>
  <si>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</si>
  <si>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</si>
  <si>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</si>
  <si>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</si>
  <si>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</si>
  <si>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</si>
  <si>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</si>
  <si>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</si>
  <si>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</si>
  <si>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</si>
  <si>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</si>
  <si>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</si>
  <si>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</si>
  <si>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</si>
  <si>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</si>
  <si>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</si>
  <si>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</si>
  <si>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</si>
  <si>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</si>
  <si>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</si>
  <si>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</si>
  <si>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</si>
  <si>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</si>
  <si>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</si>
  <si>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</si>
  <si>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</si>
  <si>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</si>
  <si>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</si>
  <si>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</si>
  <si>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</si>
  <si>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</si>
  <si>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</si>
  <si>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</si>
  <si>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</si>
  <si>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</si>
  <si>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</si>
  <si>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</si>
  <si>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</si>
  <si>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</si>
  <si>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</si>
  <si>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</si>
  <si>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</si>
  <si>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</si>
  <si>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</si>
  <si>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</si>
  <si>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</si>
  <si>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</si>
  <si>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</si>
  <si>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</si>
  <si>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</si>
  <si>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</si>
  <si>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</si>
  <si>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</si>
  <si>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</si>
  <si>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</si>
  <si>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</si>
  <si>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</si>
  <si>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</si>
  <si>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</si>
  <si>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</si>
  <si>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</si>
  <si>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</si>
  <si>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</si>
  <si>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</si>
  <si>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</si>
  <si>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</si>
  <si>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</si>
  <si>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</si>
  <si>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</si>
  <si>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</si>
  <si>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</si>
  <si>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</si>
  <si>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</si>
  <si>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</si>
  <si>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</si>
  <si>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</si>
  <si>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</si>
  <si>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</si>
  <si>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</si>
  <si>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</si>
  <si>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</si>
  <si>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</si>
  <si>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</si>
  <si>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</si>
  <si>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</si>
  <si>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</si>
  <si>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</si>
  <si>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</si>
  <si>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</si>
  <si>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</si>
  <si>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</si>
  <si>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</si>
  <si>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</si>
  <si>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</si>
  <si>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</si>
  <si>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</si>
  <si>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</si>
  <si>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</si>
  <si>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</si>
  <si>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</si>
  <si>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</si>
  <si>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</si>
  <si>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</si>
  <si>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</si>
  <si>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</si>
  <si>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</si>
  <si>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</si>
  <si>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</si>
  <si>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</si>
  <si>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</si>
  <si>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</si>
  <si>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</si>
  <si>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</si>
  <si>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</si>
  <si>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</si>
  <si>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</si>
  <si>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</si>
  <si>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</si>
  <si>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</si>
  <si>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</si>
  <si>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</si>
  <si>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</si>
  <si>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</si>
  <si>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</si>
  <si>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</si>
  <si>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</si>
  <si>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</si>
  <si>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</si>
  <si>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</si>
  <si>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</si>
  <si>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</si>
  <si>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</si>
  <si>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</si>
  <si>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</si>
  <si>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</si>
  <si>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</si>
  <si>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</si>
  <si>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</si>
  <si>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</si>
  <si>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</si>
  <si>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</si>
  <si>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</si>
  <si>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</si>
  <si>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</si>
  <si>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</si>
  <si>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</si>
  <si>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</si>
  <si>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</si>
  <si>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</si>
  <si>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</si>
  <si>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</si>
  <si>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</si>
  <si>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</si>
  <si>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</si>
  <si>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</si>
  <si>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</si>
  <si>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</si>
  <si>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</si>
  <si>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</si>
  <si>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</si>
  <si>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</si>
  <si>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</si>
  <si>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</si>
  <si>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</si>
  <si>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</si>
  <si>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</si>
  <si>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</si>
  <si>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</si>
  <si>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</si>
  <si>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</si>
  <si>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</si>
  <si>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</si>
  <si>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</si>
  <si>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</si>
  <si>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</si>
  <si>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</si>
  <si>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</si>
  <si>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</si>
  <si>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</si>
  <si>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</si>
  <si>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</si>
  <si>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</si>
  <si>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</si>
  <si>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</si>
  <si>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</si>
  <si>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</si>
  <si>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</si>
  <si>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</si>
  <si>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</si>
  <si>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</si>
  <si>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</si>
  <si>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</si>
  <si>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</si>
  <si>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</si>
  <si>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</si>
  <si>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</si>
  <si>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</si>
  <si>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</si>
  <si>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</si>
  <si>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</si>
  <si>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</si>
  <si>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</si>
  <si>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</si>
  <si>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</si>
  <si>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</si>
  <si>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</si>
  <si>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</si>
  <si>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</si>
  <si>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</si>
  <si>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</si>
  <si>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</si>
  <si>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</si>
  <si>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</si>
  <si>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</si>
  <si>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</si>
  <si>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</si>
  <si>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</si>
  <si>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</si>
  <si>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</si>
  <si>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</si>
  <si>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</si>
  <si>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</si>
  <si>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</si>
  <si>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</si>
  <si>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</si>
  <si>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</si>
  <si>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</si>
  <si>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</si>
  <si>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</si>
  <si>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</si>
  <si>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</si>
  <si>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</si>
  <si>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</si>
  <si>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</si>
  <si>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</si>
  <si>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</si>
  <si>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</si>
  <si>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</si>
  <si>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</si>
  <si>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</si>
  <si>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</si>
  <si>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</si>
  <si>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</si>
  <si>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</si>
  <si>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</si>
  <si>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</si>
  <si>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</si>
  <si>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</si>
  <si>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</si>
  <si>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</si>
  <si>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</si>
  <si>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</si>
  <si>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</si>
  <si>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</si>
  <si>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</si>
  <si>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</si>
  <si>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</si>
  <si>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</si>
  <si>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</si>
  <si>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</si>
  <si>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</si>
  <si>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</si>
  <si>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</si>
  <si>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</si>
  <si>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</si>
  <si>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</si>
  <si>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</si>
  <si>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</si>
  <si>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</si>
  <si>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</si>
  <si>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</si>
  <si>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</si>
  <si>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</si>
  <si>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</si>
  <si>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</si>
  <si>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</si>
  <si>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</si>
  <si>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</si>
  <si>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</si>
  <si>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</si>
  <si>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</si>
  <si>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</si>
  <si>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</si>
  <si>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</si>
  <si>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</si>
  <si>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</si>
  <si>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</si>
  <si>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</si>
  <si>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</si>
  <si>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</si>
  <si>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</si>
  <si>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</si>
  <si>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</si>
  <si>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</si>
  <si>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</si>
  <si>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</si>
  <si>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</si>
  <si>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</si>
  <si>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</si>
  <si>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</si>
  <si>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</si>
  <si>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</si>
  <si>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</si>
  <si>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</si>
  <si>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</si>
  <si>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</si>
  <si>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</si>
  <si>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</si>
  <si>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</si>
  <si>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</si>
  <si>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</si>
  <si>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</si>
  <si>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</si>
  <si>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</si>
  <si>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</si>
  <si>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</si>
  <si>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</si>
  <si>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</si>
  <si>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</si>
  <si>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</si>
  <si>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</si>
  <si>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</si>
  <si>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</si>
  <si>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</si>
  <si>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</si>
  <si>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</si>
  <si>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</si>
  <si>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</si>
  <si>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</si>
  <si>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</si>
  <si>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</si>
  <si>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</si>
  <si>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</si>
  <si>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</si>
  <si>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</si>
  <si>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</si>
  <si>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</si>
  <si>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</si>
  <si>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</si>
  <si>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</si>
  <si>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</si>
  <si>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</si>
  <si>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</si>
  <si>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</si>
  <si>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</si>
  <si>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</si>
  <si>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</si>
  <si>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</si>
  <si>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</si>
  <si>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</si>
  <si>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</si>
  <si>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</si>
  <si>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</si>
  <si>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</si>
  <si>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</si>
  <si>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</si>
  <si>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</si>
  <si>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</si>
  <si>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</si>
  <si>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</si>
  <si>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</si>
  <si>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</si>
  <si>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</si>
  <si>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</si>
  <si>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</si>
  <si>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</si>
  <si>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</si>
  <si>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</si>
  <si>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</si>
  <si>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</si>
  <si>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</si>
  <si>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</si>
  <si>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</si>
  <si>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</si>
  <si>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</si>
  <si>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</si>
  <si>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</si>
  <si>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</si>
  <si>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</si>
  <si>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</si>
  <si>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</si>
  <si>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</si>
  <si>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</si>
  <si>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</si>
  <si>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</si>
  <si>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</si>
  <si>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</si>
  <si>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</si>
  <si>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</si>
  <si>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</si>
  <si>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</si>
  <si>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</si>
  <si>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</si>
  <si>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</si>
  <si>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</si>
  <si>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</si>
  <si>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</si>
  <si>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</si>
  <si>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</si>
  <si>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</si>
  <si>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</si>
  <si>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</si>
  <si>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</si>
  <si>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</si>
  <si>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</si>
  <si>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</si>
  <si>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</si>
  <si>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</si>
  <si>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</si>
  <si>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</si>
  <si>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</si>
  <si>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</si>
  <si>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</si>
  <si>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</si>
  <si>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</si>
  <si>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</si>
  <si>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</si>
  <si>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</si>
  <si>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</si>
  <si>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</si>
  <si>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</si>
  <si>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</si>
  <si>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</si>
  <si>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</si>
  <si>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</si>
  <si>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</si>
  <si>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</si>
  <si>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</si>
  <si>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</si>
  <si>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</si>
  <si>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</si>
  <si>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</si>
  <si>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</si>
  <si>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</si>
  <si>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</si>
  <si>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</si>
  <si>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</si>
  <si>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</si>
  <si>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</si>
  <si>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</si>
  <si>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</si>
  <si>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</si>
  <si>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</si>
  <si>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</si>
  <si>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</si>
  <si>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</si>
  <si>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</si>
  <si>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</si>
  <si>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</si>
  <si>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</si>
  <si>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</si>
  <si>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</si>
  <si>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</si>
  <si>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</si>
  <si>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</si>
  <si>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</si>
  <si>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</si>
  <si>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</si>
  <si>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</si>
  <si>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</si>
  <si>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</si>
  <si>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</si>
  <si>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</si>
  <si>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</si>
  <si>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</si>
  <si>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</si>
  <si>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</si>
  <si>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</si>
  <si>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</si>
  <si>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</si>
  <si>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</si>
  <si>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</si>
  <si>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</si>
  <si>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</si>
  <si>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</si>
  <si>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</si>
  <si>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</si>
  <si>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</si>
  <si>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</si>
  <si>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</si>
  <si>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</si>
  <si>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</si>
  <si>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</si>
  <si>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</si>
  <si>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</si>
  <si>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</si>
  <si>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</si>
  <si>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</si>
  <si>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</si>
  <si>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</si>
  <si>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</si>
  <si>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</si>
  <si>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</si>
  <si>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</si>
  <si>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</si>
  <si>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</si>
  <si>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</si>
  <si>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</si>
  <si>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</si>
  <si>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</si>
  <si>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</si>
  <si>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</si>
  <si>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</si>
  <si>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</si>
  <si>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</si>
  <si>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</si>
  <si>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</si>
  <si>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</si>
  <si>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</si>
  <si>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</si>
  <si>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</si>
  <si>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</si>
  <si>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</si>
  <si>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</si>
  <si>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</si>
  <si>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</si>
  <si>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</si>
  <si>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</si>
  <si>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</si>
  <si>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</si>
  <si>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</si>
  <si>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</si>
  <si>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</si>
  <si>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</si>
  <si>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</si>
  <si>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</si>
  <si>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</si>
  <si>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</si>
  <si>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</si>
  <si>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</si>
  <si>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</si>
  <si>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</si>
  <si>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</si>
  <si>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</si>
  <si>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</si>
  <si>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</si>
  <si>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</si>
  <si>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</si>
  <si>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</si>
  <si>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</si>
  <si>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</si>
  <si>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</si>
  <si>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</si>
  <si>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</si>
  <si>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</si>
  <si>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</si>
  <si>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</si>
  <si>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</si>
  <si>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</si>
  <si>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</si>
  <si>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</si>
  <si>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</si>
  <si>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</si>
  <si>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</si>
  <si>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</si>
  <si>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</si>
  <si>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</si>
  <si>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</si>
  <si>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</si>
  <si>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</si>
  <si>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</si>
  <si>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</si>
  <si>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</si>
  <si>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</si>
  <si>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</si>
  <si>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</si>
  <si>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</si>
  <si>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</si>
  <si>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</si>
  <si>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</si>
  <si>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</si>
  <si>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</si>
  <si>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</si>
  <si>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</si>
  <si>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</si>
  <si>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</si>
  <si>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</si>
  <si>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</si>
  <si>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</si>
  <si>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</si>
  <si>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</si>
  <si>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</si>
  <si>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</si>
  <si>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</si>
  <si>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</si>
  <si>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</si>
  <si>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</si>
  <si>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</si>
  <si>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</si>
  <si>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</si>
  <si>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</si>
  <si>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</si>
  <si>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</si>
  <si>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</si>
  <si>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</si>
  <si>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</si>
  <si>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</si>
  <si>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</si>
  <si>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</si>
  <si>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</si>
  <si>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</si>
  <si>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</si>
  <si>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</si>
  <si>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</si>
  <si>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</si>
  <si>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</si>
  <si>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</si>
  <si>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</si>
  <si>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</si>
  <si>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</si>
  <si>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</si>
  <si>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</si>
  <si>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</si>
  <si>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</si>
  <si>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</si>
  <si>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</si>
  <si>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</si>
  <si>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</si>
  <si>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</si>
  <si>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</si>
  <si>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</si>
  <si>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</si>
  <si>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</si>
  <si>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</si>
  <si>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</si>
  <si>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</si>
  <si>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</si>
  <si>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</si>
  <si>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</si>
  <si>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</si>
  <si>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</si>
  <si>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</si>
  <si>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</si>
  <si>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</si>
  <si>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</si>
  <si>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</si>
  <si>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</si>
  <si>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</si>
  <si>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</si>
  <si>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</si>
  <si>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</si>
  <si>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</si>
  <si>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</si>
  <si>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</si>
  <si>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</si>
  <si>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</si>
  <si>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</si>
  <si>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</si>
  <si>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</si>
  <si>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</si>
  <si>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</si>
  <si>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</si>
  <si>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</si>
  <si>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</si>
  <si>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</si>
  <si>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</si>
  <si>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</si>
  <si>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</si>
  <si>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</si>
  <si>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</si>
  <si>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</si>
  <si>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</si>
  <si>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</si>
  <si>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</si>
  <si>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</si>
  <si>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</si>
  <si>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</si>
  <si>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</si>
  <si>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</si>
  <si>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</si>
  <si>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</si>
  <si>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</si>
  <si>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</si>
  <si>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</si>
  <si>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</si>
  <si>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</si>
  <si>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</si>
  <si>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</si>
  <si>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</si>
  <si>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</si>
  <si>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</si>
  <si>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</si>
  <si>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</si>
  <si>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</si>
  <si>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</si>
  <si>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</si>
  <si>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</si>
  <si>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</si>
  <si>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</si>
  <si>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</si>
  <si>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</si>
  <si>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</si>
  <si>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</si>
  <si>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</si>
  <si>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</si>
  <si>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</si>
  <si>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</si>
  <si>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</si>
  <si>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</si>
  <si>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</si>
  <si>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</si>
  <si>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</si>
  <si>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</si>
  <si>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</si>
  <si>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</si>
  <si>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</si>
  <si>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</si>
  <si>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</si>
  <si>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</si>
  <si>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</si>
  <si>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</si>
  <si>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</si>
  <si>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</si>
  <si>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</si>
  <si>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</si>
  <si>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</si>
  <si>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</si>
  <si>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</si>
  <si>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</si>
  <si>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</si>
  <si>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</si>
  <si>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</si>
  <si>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</si>
  <si>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</si>
  <si>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</si>
  <si>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</si>
  <si>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</si>
  <si>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</si>
  <si>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</si>
  <si>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</si>
  <si>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</si>
  <si>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</si>
  <si>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</si>
  <si>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</si>
  <si>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</si>
  <si>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</si>
  <si>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</si>
  <si>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</si>
  <si>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</si>
  <si>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</si>
  <si>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</si>
  <si>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</si>
  <si>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</si>
  <si>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</si>
  <si>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</si>
  <si>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</si>
  <si>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</si>
  <si>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</si>
  <si>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</si>
  <si>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</si>
  <si>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</si>
  <si>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</si>
  <si>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</si>
  <si>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</si>
  <si>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</si>
  <si>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</si>
  <si>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</si>
  <si>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</si>
  <si>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</si>
  <si>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</si>
  <si>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</si>
  <si>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</si>
  <si>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</si>
  <si>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</si>
  <si>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</si>
  <si>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</si>
  <si>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</si>
  <si>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</si>
  <si>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</si>
  <si>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</si>
  <si>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</si>
  <si>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</si>
  <si>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</si>
  <si>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</si>
  <si>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</si>
  <si>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</si>
  <si>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</si>
  <si>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</si>
  <si>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</si>
  <si>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</si>
  <si>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</si>
  <si>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</si>
  <si>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</si>
  <si>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</si>
  <si>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</si>
  <si>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</si>
  <si>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</si>
  <si>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</si>
  <si>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</si>
  <si>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</si>
  <si>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</si>
  <si>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</si>
  <si>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</si>
  <si>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</si>
  <si>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</si>
  <si>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</si>
  <si>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</si>
  <si>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</si>
  <si>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</si>
  <si>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</si>
  <si>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</si>
  <si>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</si>
  <si>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</si>
  <si>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</si>
  <si>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</si>
  <si>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</si>
  <si>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</si>
  <si>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</si>
  <si>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</si>
  <si>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</si>
  <si>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</si>
  <si>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</si>
  <si>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</si>
  <si>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</si>
  <si>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</si>
  <si>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</si>
  <si>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</si>
  <si>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</si>
  <si>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</si>
  <si>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</si>
  <si>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</si>
  <si>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</si>
  <si>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</si>
  <si>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</si>
  <si>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</si>
  <si>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</si>
  <si>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</si>
  <si>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</si>
  <si>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</si>
  <si>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</si>
  <si>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</si>
  <si>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</si>
  <si>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</si>
  <si>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</si>
  <si>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</si>
  <si>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</si>
  <si>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</si>
  <si>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</si>
  <si>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</si>
  <si>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</si>
  <si>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</si>
  <si>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</si>
  <si>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</si>
  <si>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</si>
  <si>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</si>
  <si>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</si>
  <si>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</si>
  <si>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</si>
  <si>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</si>
  <si>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</si>
  <si>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</si>
  <si>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</si>
  <si>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</si>
  <si>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</si>
  <si>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</si>
  <si>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</si>
  <si>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</si>
  <si>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</si>
  <si>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</si>
  <si>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</si>
  <si>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</si>
  <si>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</si>
  <si>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</si>
  <si>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</si>
  <si>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</si>
  <si>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</si>
  <si>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</si>
  <si>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</si>
  <si>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</si>
  <si>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</si>
  <si>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</si>
  <si>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</si>
  <si>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</si>
  <si>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</si>
  <si>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</si>
  <si>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</si>
  <si>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</si>
  <si>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</si>
  <si>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</si>
  <si>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</si>
  <si>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</si>
  <si>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</si>
  <si>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</si>
  <si>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</si>
  <si>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</si>
  <si>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</si>
  <si>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</si>
  <si>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</si>
  <si>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</si>
  <si>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</si>
  <si>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</si>
  <si>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</si>
  <si>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</si>
  <si>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</si>
  <si>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</si>
  <si>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</si>
  <si>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</si>
  <si>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</si>
  <si>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</si>
  <si>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</si>
  <si>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</si>
  <si>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</si>
  <si>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</si>
  <si>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</si>
  <si>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</si>
  <si>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</si>
  <si>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</si>
  <si>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</si>
  <si>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</si>
  <si>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</si>
  <si>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</si>
  <si>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</si>
  <si>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</si>
  <si>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</si>
  <si>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</si>
  <si>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</si>
  <si>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</si>
  <si>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</si>
  <si>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</si>
  <si>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</si>
  <si>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</si>
  <si>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</si>
  <si>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</si>
  <si>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</si>
  <si>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</si>
  <si>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</si>
  <si>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</si>
  <si>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</si>
  <si>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</si>
  <si>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</si>
  <si>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</si>
  <si>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</si>
  <si>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</si>
  <si>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</si>
  <si>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</si>
  <si>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</si>
  <si>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</si>
  <si>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</si>
  <si>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</si>
  <si>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</si>
  <si>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</si>
  <si>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</si>
  <si>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</si>
  <si>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</si>
  <si>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</si>
  <si>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</si>
  <si>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</si>
  <si>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</si>
  <si>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</si>
  <si>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</si>
  <si>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</si>
  <si>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</si>
  <si>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</si>
  <si>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</si>
  <si>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</si>
  <si>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</si>
  <si>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</si>
  <si>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</si>
  <si>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</si>
  <si>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</si>
  <si>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</si>
  <si>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</si>
  <si>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</si>
  <si>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</si>
  <si>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</si>
  <si>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</si>
  <si>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</si>
  <si>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</si>
  <si>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</si>
  <si>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</si>
  <si>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</si>
  <si>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</si>
  <si>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</si>
  <si>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</si>
  <si>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</si>
  <si>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</si>
  <si>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</si>
  <si>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</si>
  <si>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</si>
  <si>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</si>
  <si>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</si>
  <si>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</si>
  <si>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</si>
  <si>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</si>
  <si>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</si>
  <si>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</si>
  <si>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</si>
  <si>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</si>
  <si>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</si>
  <si>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</si>
  <si>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</si>
  <si>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</si>
  <si>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</si>
  <si>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</si>
  <si>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</si>
  <si>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</si>
  <si>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</si>
  <si>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</si>
  <si>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</si>
  <si>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</si>
  <si>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</si>
  <si>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</si>
  <si>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</si>
  <si>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</si>
  <si>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</si>
  <si>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</si>
  <si>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</si>
  <si>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</si>
  <si>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</si>
  <si>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</si>
  <si>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</si>
  <si>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</si>
  <si>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</si>
  <si>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</si>
  <si>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</si>
  <si>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</si>
  <si>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</si>
  <si>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</si>
  <si>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</si>
  <si>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</si>
  <si>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</si>
  <si>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</si>
  <si>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</si>
  <si>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</si>
  <si>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</si>
  <si>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</si>
  <si>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</si>
  <si>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</si>
  <si>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</si>
  <si>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</si>
  <si>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</si>
  <si>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</si>
  <si>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</si>
  <si>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</si>
  <si>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</si>
  <si>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</si>
  <si>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</si>
  <si>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</si>
  <si>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</si>
  <si>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</si>
  <si>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</si>
  <si>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</si>
  <si>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</si>
  <si>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</si>
  <si>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</si>
  <si>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</si>
  <si>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</si>
  <si>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</si>
  <si>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</si>
  <si>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</si>
  <si>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</si>
  <si>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</si>
  <si>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</si>
  <si>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</si>
  <si>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</si>
  <si>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</si>
  <si>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</si>
  <si>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</si>
  <si>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</si>
  <si>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</si>
  <si>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</si>
  <si>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</si>
  <si>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</si>
  <si>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</si>
  <si>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</si>
  <si>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</si>
  <si>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</si>
  <si>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</si>
  <si>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</si>
  <si>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</si>
  <si>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</si>
  <si>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</si>
  <si>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</si>
  <si>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</si>
  <si>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</si>
  <si>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</si>
  <si>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</si>
  <si>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</si>
  <si>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</si>
  <si>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</si>
  <si>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</si>
  <si>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</si>
  <si>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</si>
  <si>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</si>
  <si>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</si>
  <si>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</si>
  <si>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</si>
  <si>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</si>
  <si>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</si>
  <si>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</si>
  <si>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</si>
  <si>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</si>
  <si>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</si>
  <si>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</si>
  <si>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</si>
  <si>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</si>
  <si>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</si>
  <si>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</si>
  <si>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</si>
  <si>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</si>
  <si>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</si>
  <si>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</si>
  <si>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</si>
  <si>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</si>
  <si>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</si>
  <si>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</si>
  <si>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</si>
  <si>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</si>
  <si>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</si>
  <si>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</si>
  <si>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</si>
  <si>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</si>
  <si>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</si>
  <si>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</si>
  <si>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</si>
  <si>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</si>
  <si>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</si>
  <si>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</si>
  <si>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</si>
  <si>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</si>
  <si>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</si>
  <si>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</si>
  <si>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</si>
  <si>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</si>
  <si>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</si>
  <si>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</si>
  <si>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</si>
  <si>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</si>
  <si>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</si>
  <si>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</si>
  <si>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</si>
  <si>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</si>
  <si>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</si>
  <si>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</si>
  <si>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</si>
  <si>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</si>
  <si>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</si>
  <si>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</si>
  <si>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</si>
  <si>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</si>
  <si>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</si>
  <si>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</si>
  <si>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</si>
  <si>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</si>
  <si>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</si>
  <si>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</si>
  <si>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</si>
  <si>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</si>
  <si>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</si>
  <si>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</si>
  <si>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</si>
  <si>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</si>
  <si>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</si>
  <si>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</si>
  <si>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</si>
  <si>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</si>
  <si>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</si>
  <si>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</si>
  <si>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</si>
  <si>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</si>
  <si>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</si>
  <si>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</si>
  <si>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</si>
  <si>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</si>
  <si>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</si>
  <si>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</si>
  <si>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</si>
  <si>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</si>
  <si>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</si>
  <si>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</si>
  <si>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</si>
  <si>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</si>
  <si>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</si>
  <si>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</si>
  <si>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</si>
  <si>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</si>
  <si>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</si>
  <si>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</si>
  <si>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</si>
  <si>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</si>
  <si>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</si>
  <si>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</si>
  <si>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</si>
  <si>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</si>
  <si>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</si>
  <si>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</si>
  <si>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</si>
  <si>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</si>
  <si>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</si>
  <si>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</si>
  <si>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</si>
  <si>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</si>
  <si>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</si>
  <si>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</si>
  <si>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</si>
  <si>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</si>
  <si>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</si>
  <si>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</si>
  <si>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</si>
  <si>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</si>
  <si>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</si>
  <si>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</si>
  <si>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</si>
  <si>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</si>
  <si>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</si>
  <si>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</si>
  <si>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</si>
  <si>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</si>
  <si>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</si>
  <si>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</si>
  <si>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</si>
  <si>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</si>
  <si>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</si>
  <si>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</si>
  <si>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</si>
  <si>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</si>
  <si>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</si>
  <si>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</si>
  <si>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</si>
  <si>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</si>
  <si>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</si>
  <si>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</si>
  <si>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</si>
  <si>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</si>
  <si>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</si>
  <si>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</si>
  <si>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</si>
  <si>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</si>
  <si>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</si>
  <si>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</si>
  <si>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</si>
  <si>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</si>
  <si>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</si>
  <si>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</si>
  <si>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</si>
  <si>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</si>
  <si>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</si>
  <si>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</si>
  <si>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</si>
  <si>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</si>
  <si>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</si>
  <si>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</si>
  <si>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</si>
  <si>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</si>
  <si>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</si>
  <si>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</si>
  <si>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</si>
  <si>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</si>
  <si>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</si>
  <si>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</si>
  <si>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</si>
  <si>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</si>
  <si>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</si>
  <si>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</si>
  <si>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</si>
  <si>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</si>
  <si>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</si>
  <si>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</si>
  <si>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</si>
  <si>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</si>
  <si>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</si>
  <si>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</si>
  <si>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</si>
  <si>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</si>
  <si>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</si>
  <si>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</si>
  <si>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</si>
  <si>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</si>
  <si>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</si>
  <si>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</si>
  <si>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</si>
  <si>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</si>
  <si>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</si>
  <si>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</si>
  <si>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</si>
  <si>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</si>
  <si>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</si>
  <si>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</si>
  <si>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</si>
  <si>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</si>
  <si>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</si>
  <si>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</si>
  <si>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</si>
  <si>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</si>
  <si>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</si>
  <si>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</si>
  <si>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</si>
  <si>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</si>
  <si>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</si>
  <si>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</si>
  <si>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</si>
  <si>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</si>
  <si>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</si>
  <si>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</si>
  <si>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</si>
  <si>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</si>
  <si>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</si>
  <si>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</si>
  <si>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</si>
  <si>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</si>
  <si>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</si>
  <si>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</si>
  <si>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</si>
  <si>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</si>
  <si>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</si>
  <si>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</si>
  <si>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</si>
  <si>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</si>
  <si>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</si>
  <si>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</si>
  <si>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</si>
  <si>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</si>
  <si>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</si>
  <si>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</si>
  <si>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</si>
  <si>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</si>
  <si>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</si>
  <si>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</si>
  <si>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</si>
  <si>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</si>
  <si>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</si>
  <si>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</si>
  <si>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</si>
  <si>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</si>
  <si>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</si>
  <si>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</si>
  <si>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</si>
  <si>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</si>
  <si>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</si>
  <si>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</si>
  <si>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</si>
  <si>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</si>
  <si>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</si>
  <si>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</si>
  <si>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</si>
  <si>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</si>
  <si>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</si>
  <si>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</si>
  <si>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</si>
  <si>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</si>
  <si>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</si>
  <si>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</si>
  <si>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</si>
  <si>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</si>
  <si>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</si>
  <si>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</si>
  <si>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</si>
  <si>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</si>
  <si>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</si>
  <si>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</si>
  <si>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</si>
  <si>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</si>
  <si>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</si>
  <si>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</si>
  <si>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</si>
  <si>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</si>
  <si>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</si>
  <si>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</si>
  <si>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</si>
  <si>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</si>
  <si>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</si>
  <si>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</si>
  <si>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</si>
  <si>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</si>
  <si>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</si>
  <si>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</si>
  <si>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</si>
  <si>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</si>
  <si>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</si>
  <si>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</si>
  <si>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</si>
  <si>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</si>
  <si>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</si>
  <si>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</si>
  <si>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</si>
  <si>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</si>
  <si>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</si>
  <si>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</si>
  <si>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</si>
  <si>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</si>
  <si>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</si>
  <si>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</si>
  <si>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</si>
  <si>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</si>
  <si>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</si>
  <si>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</si>
  <si>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</si>
  <si>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</si>
  <si>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</si>
  <si>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</si>
  <si>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</si>
  <si>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</si>
  <si>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</si>
  <si>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</si>
  <si>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</si>
  <si>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</si>
  <si>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</si>
  <si>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</si>
  <si>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</si>
  <si>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</si>
  <si>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</si>
  <si>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</si>
  <si>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</si>
  <si>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</si>
  <si>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</si>
  <si>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</si>
  <si>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</si>
  <si>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</si>
  <si>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</si>
  <si>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</si>
  <si>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</si>
  <si>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</si>
  <si>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</si>
  <si>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</si>
  <si>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</si>
  <si>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</si>
  <si>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</si>
  <si>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</si>
  <si>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</si>
  <si>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</si>
  <si>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</si>
  <si>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</si>
  <si>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</si>
  <si>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</si>
  <si>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</si>
  <si>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</si>
  <si>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</si>
  <si>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</si>
  <si>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</si>
  <si>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</si>
  <si>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</si>
  <si>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</si>
  <si>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</si>
  <si>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</si>
  <si>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</si>
  <si>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</si>
  <si>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</si>
  <si>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</si>
  <si>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</si>
  <si>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</si>
  <si>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</si>
  <si>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</si>
  <si>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</si>
  <si>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</si>
  <si>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</si>
  <si>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</si>
  <si>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</si>
  <si>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</si>
  <si>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</si>
  <si>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</si>
  <si>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</si>
  <si>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</si>
  <si>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</si>
  <si>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</si>
  <si>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</si>
  <si>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</si>
  <si>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</si>
  <si>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</si>
  <si>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</si>
  <si>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</si>
  <si>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</si>
  <si>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</si>
  <si>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</si>
  <si>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</si>
  <si>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</si>
  <si>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</si>
  <si>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</si>
  <si>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</si>
  <si>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</si>
  <si>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</si>
  <si>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</si>
  <si>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</si>
  <si>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</si>
  <si>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</si>
  <si>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</si>
  <si>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</si>
  <si>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</si>
  <si>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</si>
  <si>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</si>
  <si>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</si>
  <si>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</si>
  <si>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</si>
  <si>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</si>
  <si>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</si>
  <si>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</si>
  <si>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</si>
  <si>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</si>
  <si>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</si>
  <si>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</si>
  <si>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</si>
  <si>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</si>
  <si>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</si>
  <si>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</si>
  <si>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</si>
  <si>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</si>
  <si>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</si>
  <si>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</si>
  <si>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</si>
  <si>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</si>
  <si>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</si>
  <si>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</si>
  <si>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</si>
  <si>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</si>
  <si>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</si>
  <si>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</si>
  <si>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</si>
  <si>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</si>
  <si>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</si>
  <si>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</si>
  <si>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</si>
  <si>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</si>
  <si>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</si>
  <si>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</si>
  <si>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</si>
  <si>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</si>
  <si>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</si>
  <si>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</si>
  <si>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</si>
  <si>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</si>
  <si>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</si>
  <si>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</si>
  <si>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</si>
  <si>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</si>
  <si>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</si>
  <si>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</si>
  <si>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</si>
  <si>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</si>
  <si>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</si>
  <si>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</si>
  <si>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</si>
  <si>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</si>
  <si>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</si>
  <si>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</si>
  <si>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</si>
  <si>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</si>
  <si>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</si>
  <si>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</si>
  <si>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</si>
  <si>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</si>
  <si>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</si>
  <si>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</si>
  <si>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</si>
  <si>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</si>
  <si>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</si>
  <si>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</si>
  <si>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</si>
  <si>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</si>
  <si>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</si>
  <si>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</si>
  <si>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</si>
  <si>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</si>
  <si>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</si>
  <si>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</si>
  <si>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</si>
  <si>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</si>
  <si>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</si>
  <si>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</si>
  <si>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</si>
  <si>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</si>
  <si>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</si>
  <si>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</si>
  <si>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</si>
  <si>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</si>
  <si>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</si>
  <si>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</si>
  <si>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</si>
  <si>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</si>
  <si>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</si>
  <si>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</si>
  <si>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</si>
  <si>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</si>
  <si>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</si>
  <si>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</si>
  <si>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</si>
  <si>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</si>
  <si>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</si>
  <si>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</si>
  <si>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</si>
  <si>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</si>
  <si>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</si>
  <si>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</si>
  <si>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</si>
  <si>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</si>
  <si>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</si>
  <si>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</si>
  <si>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</si>
  <si>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</si>
  <si>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</si>
  <si>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</si>
  <si>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</si>
  <si>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</si>
  <si>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</si>
  <si>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</si>
  <si>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</si>
  <si>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</si>
  <si>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</si>
  <si>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</si>
  <si>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</si>
  <si>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</si>
  <si>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</si>
  <si>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</si>
  <si>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</si>
  <si>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</si>
  <si>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</si>
  <si>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</si>
  <si>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</si>
  <si>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</si>
  <si>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</si>
  <si>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</si>
  <si>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</si>
  <si>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</si>
  <si>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</si>
  <si>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</si>
  <si>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</si>
  <si>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</si>
  <si>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</si>
  <si>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</si>
  <si>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</si>
  <si>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</si>
  <si>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</si>
  <si>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</si>
  <si>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</si>
  <si>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</si>
  <si>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</si>
  <si>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</si>
  <si>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</si>
  <si>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</si>
  <si>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</si>
  <si>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</si>
  <si>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</si>
  <si>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</si>
  <si>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</si>
  <si>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</si>
  <si>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</si>
  <si>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</si>
  <si>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</si>
  <si>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</si>
  <si>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</si>
  <si>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</si>
  <si>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</si>
  <si>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</si>
  <si>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</si>
  <si>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</si>
  <si>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</si>
  <si>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</si>
  <si>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</si>
  <si>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</si>
  <si>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</si>
  <si>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</si>
  <si>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</si>
  <si>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</si>
  <si>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</si>
  <si>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</si>
  <si>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</si>
  <si>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</si>
  <si>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</si>
  <si>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</si>
  <si>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</si>
  <si>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</si>
  <si>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</si>
  <si>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</si>
  <si>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</si>
  <si>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</si>
  <si>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</si>
  <si>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</si>
  <si>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</si>
  <si>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</si>
  <si>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</si>
  <si>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</si>
  <si>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</si>
  <si>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</si>
  <si>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</si>
  <si>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</si>
  <si>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</si>
  <si>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</si>
  <si>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</si>
  <si>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</si>
  <si>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</si>
  <si>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</si>
  <si>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</si>
  <si>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</si>
  <si>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</si>
  <si>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</si>
  <si>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</si>
  <si>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</si>
  <si>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</si>
  <si>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</si>
  <si>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</si>
  <si>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</si>
  <si>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</si>
  <si>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</si>
  <si>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</si>
  <si>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</si>
  <si>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</si>
  <si>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</si>
  <si>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</si>
  <si>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</si>
  <si>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</si>
  <si>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</si>
  <si>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</si>
  <si>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</si>
  <si>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</si>
  <si>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</si>
  <si>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</si>
  <si>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</si>
  <si>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</si>
  <si>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</si>
  <si>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</si>
  <si>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</si>
  <si>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</si>
  <si>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</si>
  <si>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</si>
  <si>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</si>
  <si>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</si>
  <si>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</si>
  <si>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</si>
  <si>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</si>
  <si>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</si>
  <si>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</si>
  <si>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</si>
  <si>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</si>
  <si>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</si>
  <si>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</si>
  <si>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</si>
  <si>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</si>
  <si>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</si>
  <si>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</si>
  <si>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</si>
  <si>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</si>
  <si>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</si>
  <si>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</si>
  <si>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</si>
  <si>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</si>
  <si>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</si>
  <si>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</si>
  <si>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</si>
  <si>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</si>
  <si>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</si>
  <si>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</si>
  <si>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</si>
  <si>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</si>
  <si>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</si>
  <si>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</si>
  <si>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</si>
  <si>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</si>
  <si>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</si>
  <si>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</si>
  <si>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</si>
  <si>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</si>
  <si>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</si>
  <si>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</si>
  <si>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</si>
  <si>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</si>
  <si>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</si>
  <si>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</si>
  <si>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</si>
  <si>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</si>
  <si>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</si>
  <si>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</si>
  <si>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</si>
  <si>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</si>
  <si>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</si>
  <si>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</si>
  <si>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</si>
  <si>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</si>
  <si>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</si>
  <si>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</si>
  <si>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</si>
  <si>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</si>
  <si>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</si>
  <si>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</si>
  <si>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</si>
  <si>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</si>
  <si>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</si>
  <si>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</si>
  <si>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</si>
  <si>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</si>
  <si>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</si>
  <si>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</si>
  <si>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</si>
  <si>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</si>
  <si>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</si>
  <si>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</si>
  <si>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</si>
  <si>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</si>
  <si>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</si>
  <si>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</si>
  <si>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</si>
  <si>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</si>
  <si>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</si>
  <si>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</si>
  <si>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</si>
  <si>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</si>
  <si>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</si>
  <si>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</si>
  <si>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</si>
  <si>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</si>
  <si>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</si>
  <si>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</si>
  <si>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</si>
  <si>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</si>
  <si>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</si>
  <si>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</si>
  <si>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</si>
  <si>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</si>
  <si>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</si>
  <si>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</si>
  <si>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</si>
  <si>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</si>
  <si>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</si>
  <si>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</si>
  <si>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</si>
  <si>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</si>
  <si>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</si>
  <si>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</si>
  <si>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</si>
  <si>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</si>
  <si>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</si>
  <si>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</si>
  <si>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</si>
  <si>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</si>
  <si>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</si>
  <si>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</si>
  <si>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</si>
  <si>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</si>
  <si>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</si>
  <si>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</si>
  <si>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</si>
  <si>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</si>
  <si>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</si>
  <si>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</si>
  <si>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</si>
  <si>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</si>
  <si>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</si>
  <si>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</si>
  <si>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</si>
  <si>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</si>
  <si>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</si>
  <si>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</si>
  <si>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</si>
  <si>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</si>
  <si>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</si>
  <si>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</si>
  <si>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</si>
  <si>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</si>
  <si>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</si>
  <si>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</si>
  <si>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</si>
  <si>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</si>
  <si>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</si>
  <si>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</si>
  <si>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</si>
  <si>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</si>
  <si>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</si>
  <si>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</si>
  <si>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</si>
  <si>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</si>
  <si>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</si>
  <si>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</si>
  <si>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</si>
  <si>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</si>
  <si>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</si>
  <si>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</si>
  <si>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</si>
  <si>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</si>
  <si>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</si>
  <si>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</si>
  <si>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</si>
  <si>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</si>
  <si>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</si>
  <si>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</si>
  <si>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</si>
  <si>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</si>
  <si>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</si>
  <si>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</si>
  <si>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</si>
  <si>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</si>
  <si>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</si>
  <si>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</si>
  <si>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</si>
  <si>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</si>
  <si>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</si>
  <si>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</si>
  <si>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</si>
  <si>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</si>
  <si>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</si>
  <si>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</si>
  <si>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</si>
  <si>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</si>
  <si>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</si>
  <si>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</si>
  <si>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</si>
  <si>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</si>
  <si>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</si>
  <si>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</si>
  <si>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</si>
  <si>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</si>
  <si>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</si>
  <si>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</si>
  <si>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</si>
  <si>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</si>
  <si>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</si>
  <si>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</si>
  <si>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</si>
  <si>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</si>
  <si>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</si>
  <si>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</si>
  <si>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</si>
  <si>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</si>
  <si>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</si>
  <si>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</si>
  <si>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</si>
  <si>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</si>
  <si>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</si>
  <si>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</si>
  <si>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</si>
  <si>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</si>
  <si>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</si>
  <si>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</si>
  <si>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</si>
  <si>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</si>
  <si>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</si>
  <si>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</si>
  <si>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</si>
  <si>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</si>
  <si>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</si>
  <si>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</si>
  <si>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</si>
  <si>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</si>
  <si>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</si>
  <si>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</si>
  <si>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</si>
  <si>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</si>
  <si>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</si>
  <si>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</si>
  <si>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</si>
  <si>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</si>
  <si>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</si>
  <si>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</si>
  <si>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</si>
  <si>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</si>
  <si>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</si>
  <si>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</si>
  <si>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</si>
  <si>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</si>
  <si>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</si>
  <si>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</si>
  <si>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</si>
  <si>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</si>
  <si>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</si>
  <si>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</si>
  <si>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</si>
  <si>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</si>
  <si>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</si>
  <si>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</si>
  <si>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</si>
  <si>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</si>
  <si>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</si>
  <si>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</si>
  <si>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</si>
  <si>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</si>
  <si>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</si>
  <si>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</si>
  <si>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</si>
  <si>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</si>
  <si>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</si>
  <si>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</si>
  <si>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</si>
  <si>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</si>
  <si>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</si>
  <si>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</si>
  <si>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</si>
  <si>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</si>
  <si>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</si>
  <si>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</si>
  <si>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</si>
  <si>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</si>
  <si>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</si>
  <si>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</si>
  <si>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</si>
  <si>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</si>
  <si>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</si>
  <si>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</si>
  <si>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</si>
  <si>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</si>
  <si>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</si>
  <si>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</si>
  <si>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</si>
  <si>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</si>
  <si>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</si>
  <si>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</si>
  <si>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</si>
  <si>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</si>
  <si>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</si>
  <si>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</si>
  <si>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</si>
  <si>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</si>
  <si>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</si>
  <si>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</si>
  <si>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</si>
  <si>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</si>
  <si>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</si>
  <si>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</si>
  <si>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</si>
  <si>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</si>
  <si>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</si>
  <si>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</si>
  <si>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</si>
  <si>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</si>
  <si>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</si>
  <si>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</si>
  <si>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</si>
  <si>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</si>
  <si>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</si>
  <si>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</si>
  <si>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</si>
  <si>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</si>
  <si>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</si>
  <si>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</si>
  <si>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</si>
  <si>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</si>
  <si>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</si>
  <si>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</si>
  <si>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</si>
  <si>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</si>
  <si>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</si>
  <si>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</si>
  <si>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</si>
  <si>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</si>
  <si>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</si>
  <si>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</si>
  <si>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</si>
  <si>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</si>
  <si>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</si>
  <si>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</si>
  <si>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</si>
  <si>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</si>
  <si>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</si>
  <si>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</si>
  <si>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</si>
  <si>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</si>
  <si>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</si>
  <si>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</si>
  <si>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</si>
  <si>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</si>
  <si>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</si>
  <si>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</si>
  <si>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</si>
  <si>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</si>
  <si>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</si>
  <si>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</si>
  <si>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</si>
  <si>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</si>
  <si>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</si>
  <si>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</si>
  <si>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</si>
  <si>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</si>
  <si>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</si>
  <si>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</si>
  <si>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</si>
  <si>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</si>
  <si>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</si>
  <si>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</si>
  <si>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</si>
  <si>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</si>
  <si>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</si>
  <si>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</si>
  <si>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</si>
  <si>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</si>
  <si>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</si>
  <si>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</si>
  <si>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</si>
  <si>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</si>
  <si>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</si>
  <si>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</si>
  <si>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</si>
  <si>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</si>
  <si>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</si>
  <si>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</si>
  <si>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</si>
  <si>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</si>
  <si>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</si>
  <si>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</si>
  <si>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</si>
  <si>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</si>
  <si>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</si>
  <si>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</si>
  <si>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</si>
  <si>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</si>
  <si>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</si>
  <si>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</si>
  <si>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</si>
  <si>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</si>
  <si>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</si>
  <si>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</si>
  <si>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</si>
  <si>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</si>
  <si>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</si>
  <si>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</si>
  <si>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</si>
  <si>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</si>
  <si>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</si>
  <si>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</si>
  <si>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</si>
  <si>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</si>
  <si>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</si>
  <si>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</si>
  <si>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</si>
  <si>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</si>
  <si>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</si>
  <si>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</si>
  <si>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</si>
  <si>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</si>
  <si>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</si>
  <si>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</si>
  <si>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</si>
  <si>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</si>
  <si>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</si>
  <si>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</si>
  <si>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</si>
  <si>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</si>
  <si>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</si>
  <si>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</si>
  <si>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</si>
  <si>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</si>
  <si>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</si>
  <si>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</si>
  <si>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</si>
  <si>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</si>
  <si>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</si>
  <si>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</si>
  <si>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</si>
  <si>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</si>
  <si>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</si>
  <si>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</si>
  <si>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</si>
  <si>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</si>
  <si>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</si>
  <si>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</si>
  <si>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</si>
  <si>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</si>
  <si>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</si>
  <si>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</si>
  <si>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</si>
  <si>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</si>
  <si>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</si>
  <si>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</si>
  <si>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</si>
  <si>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</si>
  <si>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</si>
  <si>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</si>
  <si>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</si>
  <si>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</si>
  <si>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</si>
  <si>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</si>
  <si>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</si>
  <si>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</si>
  <si>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</si>
  <si>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</si>
  <si>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</si>
  <si>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</si>
  <si>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</si>
  <si>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</si>
  <si>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</si>
  <si>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</si>
  <si>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</si>
  <si>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</si>
  <si>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</si>
  <si>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</si>
  <si>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</si>
  <si>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</si>
  <si>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</si>
  <si>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</si>
  <si>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</si>
  <si>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</si>
  <si>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</si>
  <si>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</si>
  <si>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</si>
  <si>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</si>
  <si>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</si>
  <si>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</si>
  <si>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</si>
  <si>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</si>
  <si>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</si>
  <si>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</si>
  <si>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</si>
  <si>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</si>
  <si>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</si>
  <si>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</si>
  <si>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</si>
  <si>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</si>
  <si>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</si>
  <si>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</si>
  <si>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</si>
  <si>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</si>
  <si>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</si>
  <si>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</si>
  <si>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</si>
  <si>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</si>
  <si>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</si>
  <si>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</si>
  <si>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</si>
  <si>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</si>
  <si>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</si>
  <si>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</si>
  <si>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</si>
  <si>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</si>
  <si>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</si>
  <si>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</si>
  <si>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</si>
  <si>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</si>
  <si>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</si>
  <si>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</si>
  <si>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</si>
  <si>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</si>
  <si>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</si>
  <si>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</si>
  <si>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</si>
  <si>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</si>
  <si>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</si>
  <si>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</si>
  <si>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</si>
  <si>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</si>
  <si>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</si>
  <si>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</si>
  <si>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</si>
  <si>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</si>
  <si>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</si>
  <si>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</si>
  <si>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</si>
  <si>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</si>
  <si>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</si>
  <si>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</si>
  <si>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</si>
  <si>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</si>
  <si>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</si>
  <si>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</si>
  <si>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</si>
  <si>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</si>
  <si>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</si>
  <si>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</si>
  <si>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</si>
  <si>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</si>
  <si>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</si>
  <si>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</si>
  <si>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</si>
  <si>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</si>
  <si>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</si>
  <si>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</si>
  <si>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</si>
  <si>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</si>
  <si>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</si>
  <si>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</si>
  <si>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</si>
  <si>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</si>
  <si>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</si>
  <si>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</si>
  <si>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</si>
  <si>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</si>
  <si>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</si>
  <si>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</si>
  <si>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</si>
  <si>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</si>
  <si>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</si>
  <si>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</si>
  <si>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</si>
  <si>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</si>
  <si>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</si>
  <si>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</si>
  <si>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</si>
  <si>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</si>
  <si>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</si>
  <si>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</si>
  <si>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</si>
  <si>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</si>
  <si>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</si>
  <si>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</si>
  <si>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</si>
  <si>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</si>
  <si>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</si>
  <si>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</si>
  <si>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</si>
  <si>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</si>
  <si>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</si>
  <si>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</si>
  <si>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</si>
  <si>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</si>
  <si>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</si>
  <si>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</si>
  <si>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</si>
  <si>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</si>
  <si>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</si>
  <si>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</si>
  <si>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</si>
  <si>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</si>
  <si>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</si>
  <si>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</si>
  <si>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</si>
  <si>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</si>
  <si>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</si>
  <si>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</si>
  <si>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</si>
  <si>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</si>
  <si>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</si>
  <si>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</si>
  <si>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</si>
  <si>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</si>
  <si>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</si>
  <si>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</si>
  <si>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</si>
  <si>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</si>
  <si>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</si>
  <si>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</si>
  <si>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</si>
  <si>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</si>
  <si>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</si>
  <si>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</si>
  <si>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</si>
  <si>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</si>
  <si>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</si>
  <si>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</si>
  <si>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</si>
  <si>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</si>
  <si>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</si>
  <si>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</si>
  <si>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</si>
  <si>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</si>
  <si>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</si>
  <si>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</si>
  <si>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</si>
  <si>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</si>
  <si>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</si>
  <si>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</si>
  <si>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</si>
  <si>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</si>
  <si>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</si>
  <si>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</si>
  <si>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</si>
  <si>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</si>
  <si>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</si>
  <si>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</si>
  <si>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</si>
  <si>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</si>
  <si>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</si>
  <si>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</si>
  <si>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</si>
  <si>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</si>
  <si>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</si>
  <si>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</si>
  <si>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</si>
  <si>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</si>
  <si>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</si>
  <si>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</si>
  <si>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</si>
  <si>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</si>
  <si>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</si>
  <si>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</si>
  <si>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</si>
  <si>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</si>
  <si>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</si>
  <si>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</si>
  <si>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</si>
  <si>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</si>
  <si>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</si>
  <si>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</si>
  <si>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</si>
  <si>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</si>
  <si>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</si>
  <si>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</si>
  <si>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</si>
  <si>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</si>
  <si>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</si>
  <si>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</si>
  <si>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</si>
  <si>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</si>
  <si>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</si>
  <si>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</si>
  <si>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</si>
  <si>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</si>
  <si>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</si>
  <si>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</si>
  <si>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</si>
  <si>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</si>
  <si>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</si>
  <si>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</si>
  <si>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</si>
  <si>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</si>
  <si>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</si>
  <si>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</si>
  <si>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</si>
  <si>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</si>
  <si>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</si>
  <si>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</si>
  <si>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</si>
  <si>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</si>
  <si>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</si>
  <si>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</si>
  <si>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</si>
  <si>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</si>
  <si>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</si>
  <si>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</si>
  <si>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</si>
  <si>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</si>
  <si>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</si>
  <si>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</si>
  <si>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</si>
  <si>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</si>
  <si>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</si>
  <si>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</si>
  <si>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</si>
  <si>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</si>
  <si>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</si>
  <si>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</si>
  <si>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</si>
  <si>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</si>
  <si>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</si>
  <si>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</si>
  <si>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</si>
  <si>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</si>
  <si>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</si>
  <si>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</si>
  <si>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</si>
  <si>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</si>
  <si>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</si>
  <si>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</si>
  <si>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</si>
  <si>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</si>
  <si>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</si>
  <si>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</si>
  <si>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</si>
  <si>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</si>
  <si>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</si>
  <si>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</si>
  <si>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</si>
  <si>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</si>
  <si>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</si>
  <si>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</si>
  <si>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</si>
  <si>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</si>
  <si>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</si>
  <si>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</si>
  <si>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</si>
  <si>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</si>
  <si>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</si>
  <si>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</si>
  <si>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</si>
  <si>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</si>
  <si>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</si>
  <si>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</si>
  <si>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</si>
  <si>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</si>
  <si>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</si>
  <si>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</si>
  <si>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</si>
  <si>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</si>
  <si>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</si>
  <si>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</si>
  <si>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</si>
  <si>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</si>
  <si>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</si>
  <si>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</si>
  <si>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</si>
  <si>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</si>
  <si>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</si>
  <si>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</si>
  <si>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</si>
  <si>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</si>
  <si>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</si>
  <si>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</si>
  <si>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</si>
  <si>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</si>
  <si>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</si>
  <si>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</si>
  <si>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</si>
  <si>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</si>
  <si>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</si>
  <si>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</si>
  <si>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</si>
  <si>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</si>
  <si>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</si>
  <si>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</si>
  <si>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</si>
  <si>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</si>
  <si>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</si>
  <si>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</si>
  <si>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</si>
  <si>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</si>
  <si>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</si>
  <si>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</si>
  <si>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</si>
  <si>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</si>
  <si>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</si>
  <si>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</si>
  <si>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</si>
  <si>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</si>
  <si>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</si>
  <si>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</si>
  <si>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</si>
  <si>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</si>
  <si>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</si>
  <si>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</si>
  <si>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</si>
  <si>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</si>
  <si>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</si>
  <si>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</si>
  <si>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</si>
  <si>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</si>
  <si>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</si>
  <si>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</si>
  <si>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</si>
  <si>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</si>
  <si>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</si>
  <si>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</si>
  <si>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</si>
  <si>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</si>
  <si>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</si>
  <si>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</si>
  <si>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</si>
  <si>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</si>
  <si>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</si>
  <si>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</si>
  <si>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</si>
  <si>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</si>
  <si>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</si>
  <si>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</si>
  <si>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</si>
  <si>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</si>
  <si>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</si>
  <si>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</si>
  <si>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</si>
  <si>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</si>
  <si>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</si>
  <si>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</si>
  <si>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</si>
  <si>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</si>
  <si>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</si>
  <si>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</si>
  <si>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</si>
  <si>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</si>
  <si>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</si>
  <si>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</si>
  <si>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</si>
  <si>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</si>
  <si>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</si>
  <si>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</si>
  <si>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</si>
  <si>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</si>
  <si>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</si>
  <si>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</si>
  <si>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</si>
  <si>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</si>
  <si>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</si>
  <si>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</si>
  <si>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</si>
  <si>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</si>
  <si>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</si>
  <si>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</si>
  <si>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</si>
  <si>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</si>
  <si>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</si>
  <si>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</si>
  <si>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</si>
  <si>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</si>
  <si>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</si>
  <si>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</si>
  <si>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</si>
  <si>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</si>
  <si>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</si>
  <si>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</si>
  <si>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</si>
  <si>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</si>
  <si>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</si>
  <si>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</si>
  <si>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</si>
  <si>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</si>
  <si>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</si>
  <si>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</si>
  <si>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</si>
  <si>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</si>
  <si>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</si>
  <si>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</si>
  <si>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</si>
  <si>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</si>
  <si>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</si>
  <si>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</si>
  <si>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</si>
  <si>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</si>
  <si>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</si>
  <si>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</si>
  <si>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</si>
  <si>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</si>
  <si>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</si>
  <si>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</si>
  <si>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</si>
  <si>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</si>
  <si>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</si>
  <si>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</si>
  <si>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</si>
  <si>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</si>
  <si>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</si>
  <si>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</si>
  <si>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</si>
  <si>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</si>
  <si>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</si>
  <si>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</si>
  <si>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</si>
  <si>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</si>
  <si>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</si>
  <si>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</si>
  <si>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</si>
  <si>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</si>
  <si>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</si>
  <si>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</si>
  <si>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</si>
  <si>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</si>
  <si>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</si>
  <si>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</si>
  <si>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</si>
  <si>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</si>
  <si>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</si>
  <si>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</si>
  <si>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</si>
  <si>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</si>
  <si>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</si>
  <si>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</si>
  <si>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</si>
  <si>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</si>
  <si>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</si>
  <si>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</si>
  <si>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</si>
  <si>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</si>
  <si>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</si>
  <si>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</si>
  <si>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</si>
  <si>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</si>
  <si>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</si>
  <si>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</si>
  <si>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</si>
  <si>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</si>
  <si>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</si>
  <si>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</si>
  <si>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</si>
  <si>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</si>
  <si>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</si>
  <si>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</si>
  <si>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</si>
  <si>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</si>
  <si>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</si>
  <si>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</si>
  <si>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</si>
  <si>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</si>
  <si>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</si>
  <si>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</si>
  <si>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</si>
  <si>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</si>
  <si>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</si>
  <si>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</si>
  <si>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</si>
  <si>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</si>
  <si>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</si>
  <si>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</si>
  <si>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</si>
  <si>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</si>
  <si>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</si>
  <si>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</si>
  <si>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</si>
  <si>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</si>
  <si>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</si>
  <si>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</si>
  <si>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</si>
  <si>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</si>
  <si>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</si>
  <si>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</si>
  <si>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</si>
  <si>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</si>
  <si>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</si>
  <si>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</si>
  <si>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</si>
  <si>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</si>
  <si>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</si>
  <si>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</si>
  <si>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</si>
  <si>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</si>
  <si>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</si>
  <si>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</si>
  <si>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</si>
  <si>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</si>
  <si>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</si>
  <si>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</si>
  <si>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</si>
  <si>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</si>
  <si>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</si>
  <si>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</si>
  <si>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</si>
  <si>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</si>
  <si>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</si>
  <si>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</si>
  <si>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</si>
  <si>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</si>
  <si>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</si>
  <si>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</si>
  <si>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</si>
  <si>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</si>
  <si>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</si>
  <si>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</si>
  <si>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</si>
  <si>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</si>
  <si>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</si>
  <si>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</si>
  <si>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</si>
  <si>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</si>
  <si>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</si>
  <si>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</si>
  <si>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</si>
  <si>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</si>
  <si>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</si>
  <si>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</si>
  <si>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</si>
  <si>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</si>
  <si>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</si>
  <si>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</si>
  <si>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</si>
  <si>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</si>
  <si>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</si>
  <si>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</si>
  <si>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</si>
  <si>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</si>
  <si>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</si>
  <si>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</si>
  <si>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</si>
  <si>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</si>
  <si>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</si>
  <si>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</si>
  <si>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</si>
  <si>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</si>
  <si>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</si>
  <si>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</si>
  <si>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</si>
  <si>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</si>
  <si>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</si>
  <si>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</si>
  <si>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</si>
  <si>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</si>
  <si>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</si>
  <si>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</si>
  <si>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</si>
  <si>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</si>
  <si>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</si>
  <si>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</si>
  <si>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</si>
  <si>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</si>
  <si>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</si>
  <si>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</si>
  <si>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</si>
  <si>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</si>
  <si>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</si>
  <si>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</si>
  <si>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</si>
  <si>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</si>
  <si>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</si>
  <si>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</si>
  <si>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</si>
  <si>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</si>
  <si>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</si>
  <si>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</si>
  <si>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</si>
  <si>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</si>
  <si>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</si>
  <si>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</si>
  <si>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</si>
  <si>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</si>
  <si>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</si>
  <si>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</si>
  <si>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</si>
  <si>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</si>
  <si>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</si>
  <si>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</si>
  <si>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</si>
  <si>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</si>
  <si>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</si>
  <si>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</si>
  <si>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</si>
  <si>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</si>
  <si>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</si>
  <si>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</si>
  <si>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</si>
  <si>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</si>
  <si>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</si>
  <si>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</si>
  <si>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</si>
  <si>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</si>
  <si>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</si>
  <si>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</si>
  <si>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</si>
  <si>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</si>
  <si>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</si>
  <si>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</si>
  <si>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</si>
  <si>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</si>
  <si>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</si>
  <si>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</si>
  <si>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</si>
  <si>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</si>
  <si>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</si>
  <si>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</si>
  <si>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</si>
  <si>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</si>
  <si>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</si>
  <si>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</si>
  <si>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</si>
  <si>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</si>
  <si>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</si>
  <si>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</si>
  <si>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</si>
  <si>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</si>
  <si>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</si>
  <si>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</si>
  <si>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</si>
  <si>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</si>
  <si>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</si>
  <si>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</si>
  <si>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</si>
  <si>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</si>
  <si>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</si>
  <si>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</si>
  <si>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</si>
  <si>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</si>
  <si>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</si>
  <si>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</si>
  <si>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</si>
  <si>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</si>
  <si>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</si>
  <si>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</si>
  <si>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</si>
  <si>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</si>
  <si>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</si>
  <si>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</si>
  <si>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</si>
  <si>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</si>
  <si>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</si>
  <si>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</si>
  <si>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</si>
  <si>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</si>
  <si>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</si>
  <si>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</si>
  <si>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</si>
  <si>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</si>
  <si>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</si>
  <si>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</si>
  <si>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</si>
  <si>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</si>
  <si>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</si>
  <si>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</si>
  <si>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</si>
  <si>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</si>
  <si>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</si>
  <si>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</si>
  <si>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</si>
  <si>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</si>
  <si>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</si>
  <si>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</si>
  <si>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</si>
  <si>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</si>
  <si>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</si>
  <si>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</si>
  <si>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</si>
  <si>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</si>
  <si>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</si>
  <si>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</si>
  <si>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</si>
  <si>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</si>
  <si>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</si>
  <si>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</si>
  <si>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</si>
  <si>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</si>
  <si>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</si>
  <si>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</si>
  <si>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</si>
  <si>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</si>
  <si>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</si>
  <si>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</si>
  <si>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</si>
  <si>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</si>
  <si>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</si>
  <si>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</si>
  <si>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</si>
  <si>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</si>
  <si>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</si>
  <si>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</si>
  <si>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</si>
  <si>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</si>
  <si>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</si>
  <si>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</si>
  <si>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</si>
  <si>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</si>
  <si>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</si>
  <si>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</si>
  <si>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</si>
  <si>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</si>
  <si>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</si>
  <si>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</si>
  <si>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</si>
  <si>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</si>
  <si>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</si>
  <si>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</si>
  <si>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</si>
  <si>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</si>
  <si>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</si>
  <si>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</si>
  <si>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</si>
  <si>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</si>
  <si>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</si>
  <si>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</si>
  <si>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</si>
  <si>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</si>
  <si>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</si>
  <si>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</si>
  <si>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</si>
  <si>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</si>
  <si>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</si>
  <si>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</si>
  <si>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</si>
  <si>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</si>
  <si>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</si>
  <si>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</si>
  <si>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</si>
  <si>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</si>
  <si>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</si>
  <si>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</si>
  <si>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</si>
  <si>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</si>
  <si>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</si>
  <si>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</si>
  <si>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</si>
  <si>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</si>
  <si>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</si>
  <si>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</si>
  <si>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</si>
  <si>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</si>
  <si>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</si>
  <si>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</si>
  <si>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</si>
  <si>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</si>
  <si>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</si>
  <si>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</si>
  <si>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</si>
  <si>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</si>
  <si>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</si>
  <si>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</si>
  <si>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</si>
  <si>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</si>
  <si>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</si>
  <si>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</si>
  <si>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</si>
  <si>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</si>
  <si>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</si>
  <si>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</si>
  <si>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</si>
  <si>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</si>
  <si>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</si>
  <si>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</si>
  <si>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</si>
  <si>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</si>
  <si>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</si>
  <si>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</si>
  <si>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</si>
  <si>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</si>
  <si>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</si>
  <si>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</si>
  <si>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</si>
  <si>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</si>
  <si>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</si>
  <si>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</si>
  <si>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</si>
  <si>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</si>
  <si>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</si>
  <si>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</si>
  <si>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</si>
  <si>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</si>
  <si>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</si>
  <si>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</si>
  <si>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</si>
  <si>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</si>
  <si>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</si>
  <si>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</si>
  <si>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</si>
  <si>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</si>
  <si>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</si>
  <si>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</si>
  <si>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</si>
  <si>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</si>
  <si>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</si>
  <si>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</si>
  <si>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</si>
  <si>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</si>
  <si>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</si>
  <si>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</si>
  <si>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</si>
  <si>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</si>
  <si>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</si>
  <si>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</si>
  <si>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</si>
  <si>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</si>
  <si>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</si>
  <si>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</si>
  <si>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</si>
  <si>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</si>
  <si>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</si>
  <si>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</si>
  <si>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</si>
  <si>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</si>
  <si>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</si>
  <si>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</si>
  <si>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</si>
  <si>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</si>
  <si>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</si>
  <si>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</si>
  <si>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</si>
  <si>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</si>
  <si>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</si>
  <si>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</si>
  <si>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</si>
  <si>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</si>
  <si>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</si>
  <si>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</si>
  <si>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</si>
  <si>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</si>
  <si>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</si>
  <si>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</si>
  <si>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</si>
  <si>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</si>
  <si>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</si>
  <si>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</si>
  <si>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</si>
  <si>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</si>
  <si>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</si>
  <si>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</si>
  <si>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</si>
  <si>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</si>
  <si>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</si>
  <si>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</si>
  <si>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</si>
  <si>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</si>
  <si>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</si>
  <si>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</si>
  <si>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</si>
  <si>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</si>
  <si>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</si>
  <si>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</si>
  <si>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</si>
  <si>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</si>
  <si>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</si>
  <si>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</si>
  <si>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</si>
  <si>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</si>
  <si>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</si>
  <si>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</si>
  <si>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</si>
  <si>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</si>
  <si>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</si>
  <si>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</si>
  <si>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</si>
  <si>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</si>
  <si>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</si>
  <si>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</si>
  <si>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</si>
  <si>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</si>
  <si>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</si>
  <si>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</si>
  <si>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</si>
  <si>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</si>
  <si>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</si>
  <si>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</si>
  <si>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</si>
  <si>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</si>
  <si>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</si>
  <si>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</si>
  <si>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</si>
  <si>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</si>
  <si>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</si>
  <si>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</si>
  <si>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</si>
  <si>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</si>
  <si>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</si>
  <si>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</si>
  <si>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</si>
  <si>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</si>
  <si>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</si>
  <si>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</si>
  <si>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</si>
  <si>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</si>
  <si>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</si>
  <si>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</si>
  <si>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</si>
  <si>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</si>
  <si>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</si>
  <si>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</si>
  <si>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</si>
  <si>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</si>
  <si>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</si>
  <si>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</si>
  <si>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</si>
  <si>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</si>
  <si>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</si>
  <si>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</si>
  <si>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</si>
  <si>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</si>
  <si>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</si>
  <si>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</si>
  <si>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</si>
  <si>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</si>
  <si>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</si>
  <si>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</si>
  <si>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</si>
  <si>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</si>
  <si>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</si>
  <si>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</si>
  <si>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</si>
  <si>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</si>
  <si>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</si>
  <si>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</si>
  <si>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</si>
  <si>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</si>
  <si>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</si>
  <si>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</si>
  <si>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</si>
  <si>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</si>
  <si>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</si>
  <si>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</si>
  <si>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</si>
  <si>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</si>
  <si>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</si>
  <si>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</si>
  <si>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</si>
  <si>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</si>
  <si>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</si>
  <si>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</si>
  <si>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</si>
  <si>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</si>
  <si>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</si>
  <si>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</si>
  <si>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</si>
  <si>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</si>
  <si>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</si>
  <si>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</si>
  <si>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</si>
  <si>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</si>
  <si>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</si>
  <si>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</si>
  <si>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</si>
  <si>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</si>
  <si>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</si>
  <si>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</si>
  <si>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</si>
  <si>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</si>
  <si>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</si>
  <si>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</si>
  <si>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</si>
  <si>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</si>
  <si>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</si>
  <si>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</si>
  <si>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</si>
  <si>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</si>
  <si>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</si>
  <si>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</si>
  <si>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</si>
  <si>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</si>
  <si>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</si>
  <si>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</si>
  <si>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</si>
  <si>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</si>
  <si>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</si>
  <si>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</si>
  <si>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</si>
  <si>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</si>
  <si>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</si>
  <si>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</si>
  <si>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</si>
  <si>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</si>
  <si>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</si>
  <si>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</si>
  <si>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</si>
  <si>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</si>
  <si>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</si>
  <si>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</si>
  <si>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</si>
  <si>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</si>
  <si>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</si>
  <si>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</si>
  <si>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</si>
  <si>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</si>
  <si>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</si>
  <si>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</si>
  <si>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</si>
  <si>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</si>
  <si>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</si>
  <si>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</si>
  <si>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</si>
  <si>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</si>
  <si>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</si>
  <si>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</si>
  <si>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</si>
  <si>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</si>
  <si>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</si>
  <si>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</si>
  <si>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</si>
  <si>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</si>
  <si>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</si>
  <si>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</si>
  <si>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</si>
  <si>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</si>
  <si>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</si>
  <si>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</si>
  <si>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</si>
  <si>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</si>
  <si>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</si>
  <si>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</si>
  <si>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</si>
  <si>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</si>
  <si>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</si>
  <si>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</si>
  <si>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</si>
  <si>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</si>
  <si>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</si>
  <si>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</si>
  <si>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</si>
  <si>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</si>
  <si>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</si>
  <si>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</si>
  <si>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</si>
  <si>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</si>
  <si>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</si>
  <si>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</si>
  <si>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</si>
  <si>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</si>
  <si>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</si>
  <si>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</si>
  <si>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</si>
  <si>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</si>
  <si>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</si>
  <si>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</si>
  <si>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</si>
  <si>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</si>
  <si>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</si>
  <si>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</si>
  <si>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</si>
  <si>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</si>
  <si>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</si>
  <si>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</si>
  <si>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</si>
  <si>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</si>
  <si>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</si>
  <si>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</si>
  <si>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</si>
  <si>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</si>
  <si>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</si>
  <si>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</si>
  <si>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</si>
  <si>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</si>
  <si>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</si>
  <si>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</si>
  <si>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</si>
  <si>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</si>
  <si>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</si>
  <si>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</si>
  <si>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</si>
  <si>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</si>
  <si>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</si>
  <si>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</si>
  <si>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</si>
  <si>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</si>
  <si>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</si>
  <si>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</si>
  <si>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</si>
  <si>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</si>
  <si>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</si>
  <si>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</si>
  <si>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</si>
  <si>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</si>
  <si>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</si>
  <si>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</si>
  <si>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</si>
  <si>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</si>
  <si>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</si>
  <si>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</si>
  <si>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</si>
  <si>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</si>
  <si>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</si>
  <si>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</si>
  <si>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</si>
  <si>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</si>
  <si>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</si>
  <si>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</si>
  <si>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</si>
  <si>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</si>
  <si>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</si>
  <si>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</si>
  <si>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</si>
  <si>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</si>
  <si>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</si>
  <si>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</si>
  <si>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</si>
  <si>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</si>
  <si>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</si>
  <si>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</si>
  <si>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</si>
  <si>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</si>
  <si>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</si>
  <si>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</si>
  <si>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</si>
  <si>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</si>
  <si>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</si>
  <si>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</si>
  <si>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</si>
  <si>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</si>
  <si>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</si>
  <si>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</si>
  <si>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</si>
  <si>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</si>
  <si>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</si>
  <si>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</si>
  <si>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</si>
  <si>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</si>
  <si>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</si>
  <si>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</si>
  <si>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</si>
  <si>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</si>
  <si>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</si>
  <si>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</si>
  <si>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</si>
  <si>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</si>
  <si>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</si>
  <si>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</si>
  <si>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</si>
  <si>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</si>
  <si>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</si>
  <si>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</si>
  <si>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</si>
  <si>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</si>
  <si>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</si>
  <si>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</si>
  <si>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</si>
  <si>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</si>
  <si>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</si>
  <si>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</si>
  <si>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</si>
  <si>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</si>
  <si>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</si>
  <si>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</si>
  <si>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</si>
  <si>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</si>
  <si>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</si>
  <si>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</si>
  <si>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</si>
  <si>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</si>
  <si>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</si>
  <si>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</si>
  <si>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</si>
  <si>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</si>
  <si>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</si>
  <si>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</si>
  <si>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</si>
  <si>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</si>
  <si>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</si>
  <si>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</si>
  <si>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</si>
  <si>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</si>
  <si>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</si>
  <si>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</si>
  <si>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</si>
  <si>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</si>
  <si>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</si>
  <si>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</si>
  <si>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</si>
  <si>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</si>
  <si>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</si>
  <si>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</si>
  <si>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</si>
  <si>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</si>
  <si>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</si>
  <si>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</si>
  <si>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</si>
  <si>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</si>
  <si>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</si>
  <si>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</si>
  <si>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</si>
  <si>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</si>
  <si>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</si>
  <si>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</si>
  <si>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</si>
  <si>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</si>
  <si>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</si>
  <si>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</si>
  <si>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</si>
  <si>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</si>
  <si>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</si>
  <si>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</si>
  <si>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</si>
  <si>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</si>
  <si>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</si>
  <si>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</si>
  <si>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</si>
  <si>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</si>
  <si>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</si>
  <si>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</si>
  <si>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</si>
  <si>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</si>
  <si>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</si>
  <si>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</si>
  <si>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</si>
  <si>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</si>
  <si>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</si>
  <si>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</si>
  <si>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</si>
  <si>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</si>
  <si>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</si>
  <si>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</si>
  <si>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</si>
  <si>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</si>
  <si>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</si>
  <si>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</si>
  <si>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</si>
  <si>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</si>
  <si>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</si>
  <si>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</si>
  <si>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</si>
  <si>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</si>
  <si>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</si>
  <si>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</si>
  <si>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</si>
  <si>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</si>
  <si>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</si>
  <si>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</si>
  <si>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</si>
  <si>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</si>
  <si>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</si>
  <si>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</si>
  <si>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</si>
  <si>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</si>
  <si>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</si>
  <si>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</si>
  <si>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</si>
  <si>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</si>
  <si>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</si>
  <si>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</si>
  <si>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</si>
  <si>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</si>
  <si>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</si>
  <si>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</si>
  <si>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</si>
  <si>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</si>
  <si>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</si>
  <si>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</si>
  <si>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</si>
  <si>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</si>
  <si>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</si>
  <si>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</si>
  <si>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</si>
  <si>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</si>
  <si>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</si>
  <si>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</si>
  <si>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</si>
  <si>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</si>
  <si>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</si>
  <si>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</si>
  <si>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</si>
  <si>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</si>
  <si>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</si>
  <si>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</si>
  <si>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</si>
  <si>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</si>
  <si>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</si>
  <si>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</si>
  <si>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</si>
  <si>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</si>
  <si>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</si>
  <si>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</si>
  <si>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</si>
  <si>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</si>
  <si>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</si>
  <si>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</si>
  <si>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</si>
  <si>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</si>
  <si>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</si>
  <si>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</si>
  <si>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</si>
  <si>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</si>
  <si>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</si>
  <si>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</si>
  <si>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</si>
  <si>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</si>
  <si>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</si>
  <si>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</si>
  <si>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</si>
  <si>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</si>
  <si>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</si>
  <si>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</si>
  <si>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</si>
  <si>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</si>
  <si>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</si>
  <si>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</si>
  <si>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</si>
  <si>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</si>
  <si>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</si>
  <si>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</si>
  <si>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</si>
  <si>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</si>
  <si>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</si>
  <si>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</si>
  <si>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</si>
  <si>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</si>
  <si>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</si>
  <si>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</si>
  <si>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</si>
  <si>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</si>
  <si>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</si>
  <si>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</si>
  <si>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</si>
  <si>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</si>
  <si>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</si>
  <si>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</si>
  <si>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</si>
  <si>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</si>
  <si>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</si>
  <si>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</si>
  <si>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</si>
  <si>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</si>
  <si>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</si>
  <si>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</si>
  <si>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</si>
  <si>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</si>
  <si>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</si>
  <si>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</si>
  <si>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</si>
  <si>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</si>
  <si>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</si>
  <si>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</si>
  <si>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</si>
  <si>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</si>
  <si>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</si>
  <si>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</si>
  <si>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</si>
  <si>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</si>
  <si>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</si>
  <si>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</si>
  <si>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</si>
  <si>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</si>
  <si>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</si>
  <si>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</si>
  <si>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</si>
  <si>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</si>
  <si>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</si>
  <si>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</si>
  <si>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</si>
  <si>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</si>
  <si>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</si>
  <si>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</si>
  <si>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</si>
  <si>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</si>
  <si>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</si>
  <si>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</si>
  <si>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</si>
  <si>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</si>
  <si>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</si>
  <si>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</si>
  <si>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</si>
  <si>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</si>
  <si>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</si>
  <si>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</si>
  <si>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</si>
  <si>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</si>
  <si>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</si>
  <si>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</si>
  <si>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</si>
  <si>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</si>
  <si>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</si>
  <si>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</si>
  <si>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</si>
  <si>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</si>
  <si>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</si>
  <si>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</si>
  <si>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</si>
  <si>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</si>
  <si>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</si>
  <si>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</si>
  <si>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</si>
  <si>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</si>
  <si>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</si>
  <si>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</si>
  <si>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</si>
  <si>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</si>
  <si>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</si>
  <si>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</si>
  <si>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</si>
  <si>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</si>
  <si>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</si>
  <si>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</si>
  <si>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</si>
  <si>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</si>
  <si>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</si>
  <si>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</si>
  <si>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</si>
  <si>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</si>
  <si>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</si>
  <si>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</si>
  <si>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</si>
  <si>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</si>
  <si>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</si>
  <si>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</si>
  <si>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</si>
  <si>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</si>
  <si>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</si>
  <si>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</si>
  <si>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</si>
  <si>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</si>
  <si>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</si>
  <si>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</si>
  <si>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</si>
  <si>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</si>
  <si>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</si>
  <si>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</si>
  <si>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</si>
  <si>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</si>
  <si>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</si>
  <si>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</si>
  <si>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</si>
  <si>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</si>
  <si>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</si>
  <si>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</si>
  <si>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</si>
  <si>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</si>
  <si>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</si>
  <si>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</si>
  <si>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</si>
  <si>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</si>
  <si>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</si>
  <si>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</si>
  <si>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</si>
  <si>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</si>
  <si>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</si>
  <si>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</si>
  <si>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</si>
  <si>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</si>
  <si>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</si>
  <si>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</si>
  <si>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</si>
  <si>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</si>
  <si>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</si>
  <si>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</si>
  <si>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</si>
  <si>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</si>
  <si>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</si>
  <si>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</si>
  <si>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</si>
  <si>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</si>
  <si>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</si>
  <si>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</si>
  <si>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</si>
  <si>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</si>
  <si>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</si>
  <si>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</si>
  <si>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</si>
  <si>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</si>
  <si>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</si>
  <si>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</si>
  <si>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</si>
  <si>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</si>
  <si>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</si>
  <si>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</si>
  <si>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</si>
  <si>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</si>
  <si>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</si>
  <si>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</si>
  <si>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</si>
  <si>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</si>
  <si>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</si>
  <si>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</si>
  <si>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</si>
  <si>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</si>
  <si>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</si>
  <si>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</si>
  <si>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</si>
  <si>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</si>
  <si>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</si>
  <si>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</si>
  <si>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</si>
  <si>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</si>
  <si>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</si>
  <si>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</si>
  <si>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</si>
  <si>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</si>
  <si>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</si>
  <si>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</si>
  <si>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</si>
  <si>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</si>
  <si>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</si>
  <si>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</si>
  <si>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</si>
  <si>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</si>
  <si>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</si>
  <si>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</si>
  <si>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</si>
  <si>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</si>
  <si>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</si>
  <si>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</si>
  <si>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</si>
  <si>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</si>
  <si>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</si>
  <si>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</si>
  <si>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</si>
  <si>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</si>
  <si>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</si>
  <si>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</si>
  <si>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</si>
  <si>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</si>
  <si>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</si>
  <si>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</si>
  <si>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</si>
  <si>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</si>
  <si>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</si>
  <si>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</si>
  <si>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</si>
  <si>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</si>
  <si>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</si>
  <si>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</si>
  <si>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</si>
  <si>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</si>
  <si>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</si>
  <si>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</si>
  <si>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</si>
  <si>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</si>
  <si>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</si>
  <si>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</si>
  <si>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</si>
  <si>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</si>
  <si>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</si>
  <si>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</si>
  <si>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</si>
  <si>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</si>
  <si>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</si>
  <si>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</si>
  <si>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</si>
  <si>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</si>
  <si>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</si>
  <si>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</si>
  <si>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</si>
  <si>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</si>
  <si>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</si>
  <si>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</si>
  <si>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</si>
  <si>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</si>
  <si>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</si>
  <si>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</si>
  <si>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</si>
  <si>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</si>
  <si>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</si>
  <si>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</si>
  <si>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</si>
  <si>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</si>
  <si>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</si>
  <si>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</si>
  <si>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</si>
  <si>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</si>
  <si>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</si>
  <si>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</si>
  <si>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</si>
  <si>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</si>
  <si>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</si>
  <si>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</si>
  <si>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</si>
  <si>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</si>
  <si>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</si>
  <si>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</si>
  <si>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</si>
  <si>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</si>
  <si>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</si>
  <si>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</si>
  <si>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</si>
  <si>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</si>
  <si>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</si>
  <si>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</si>
  <si>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</si>
  <si>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</si>
  <si>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</si>
  <si>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</si>
  <si>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</si>
  <si>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</si>
  <si>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</si>
  <si>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</si>
  <si>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</si>
  <si>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</si>
  <si>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</si>
  <si>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</si>
  <si>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</si>
  <si>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</si>
  <si>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</si>
  <si>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</si>
  <si>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</si>
  <si>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</si>
  <si>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</si>
  <si>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</si>
  <si>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</si>
  <si>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</si>
  <si>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</si>
  <si>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</si>
  <si>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</si>
  <si>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</si>
  <si>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</si>
  <si>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</si>
  <si>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</si>
  <si>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</si>
  <si>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</si>
  <si>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</si>
  <si>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</si>
  <si>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</si>
  <si>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</si>
  <si>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</si>
  <si>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</si>
  <si>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</si>
  <si>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</si>
  <si>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</si>
  <si>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</si>
  <si>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</si>
  <si>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</si>
  <si>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</si>
  <si>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</si>
  <si>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</si>
  <si>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</si>
  <si>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</si>
  <si>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</si>
  <si>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</si>
  <si>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</si>
  <si>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</si>
  <si>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</si>
  <si>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</si>
  <si>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</si>
  <si>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</si>
  <si>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</si>
  <si>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</si>
  <si>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</si>
  <si>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</si>
  <si>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</si>
  <si>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</si>
  <si>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</si>
  <si>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</si>
  <si>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</si>
  <si>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</si>
  <si>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</si>
  <si>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</si>
  <si>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</si>
  <si>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</si>
  <si>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</si>
  <si>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</si>
  <si>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</si>
  <si>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</si>
  <si>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</si>
  <si>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</si>
  <si>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</si>
  <si>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</si>
  <si>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</si>
  <si>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</si>
  <si>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</si>
  <si>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</si>
  <si>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</si>
  <si>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</si>
  <si>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</si>
  <si>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</si>
  <si>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</si>
  <si>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</si>
  <si>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</si>
  <si>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</si>
  <si>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</si>
  <si>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</si>
  <si>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</si>
  <si>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</si>
  <si>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</si>
  <si>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</si>
  <si>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</si>
  <si>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</si>
  <si>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</si>
  <si>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</si>
  <si>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</si>
  <si>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</si>
  <si>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</si>
  <si>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</si>
  <si>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</si>
  <si>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</si>
  <si>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</si>
  <si>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</si>
  <si>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</si>
  <si>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</si>
  <si>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</si>
  <si>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</si>
  <si>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</si>
  <si>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</si>
  <si>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</si>
  <si>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</si>
  <si>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</si>
  <si>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</si>
  <si>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</si>
  <si>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</si>
  <si>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</si>
  <si>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</si>
  <si>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</si>
  <si>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</si>
  <si>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</si>
  <si>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</si>
  <si>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</si>
  <si>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</si>
  <si>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</si>
  <si>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</si>
  <si>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</si>
  <si>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</si>
  <si>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</si>
  <si>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</si>
  <si>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</si>
  <si>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</si>
  <si>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</si>
  <si>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</si>
  <si>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</si>
  <si>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</si>
  <si>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</si>
  <si>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</si>
  <si>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</si>
  <si>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</si>
  <si>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</si>
  <si>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</si>
  <si>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</si>
  <si>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</si>
  <si>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</si>
  <si>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</si>
  <si>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</si>
  <si>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</si>
  <si>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</si>
  <si>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</si>
  <si>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</si>
  <si>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</si>
  <si>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</si>
  <si>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</si>
  <si>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</si>
  <si>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</si>
  <si>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</si>
  <si>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</si>
  <si>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</si>
  <si>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</si>
  <si>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</si>
  <si>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</si>
  <si>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</si>
  <si>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</si>
  <si>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</si>
  <si>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</si>
  <si>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</si>
  <si>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</si>
  <si>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</si>
  <si>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</si>
  <si>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</si>
  <si>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</si>
  <si>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</si>
  <si>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</si>
  <si>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</si>
  <si>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</si>
  <si>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</si>
  <si>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</si>
  <si>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</si>
  <si>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</si>
  <si>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</si>
  <si>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</si>
  <si>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</si>
  <si>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</si>
  <si>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</si>
  <si>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</si>
  <si>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</si>
  <si>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</si>
  <si>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</si>
  <si>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</si>
  <si>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</si>
  <si>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</si>
  <si>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</si>
  <si>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</si>
  <si>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</si>
  <si>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</si>
  <si>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</si>
  <si>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</si>
  <si>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</si>
  <si>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</si>
  <si>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</si>
  <si>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</si>
  <si>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</si>
  <si>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</si>
  <si>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</si>
  <si>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</si>
  <si>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</si>
  <si>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</si>
  <si>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</si>
  <si>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</si>
  <si>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</si>
  <si>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</si>
  <si>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</si>
  <si>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</si>
  <si>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</si>
  <si>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</si>
  <si>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</si>
  <si>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</si>
  <si>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</si>
  <si>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</si>
  <si>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</si>
  <si>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</si>
  <si>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</si>
  <si>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</si>
  <si>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</si>
  <si>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</si>
  <si>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</si>
  <si>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</si>
  <si>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</si>
  <si>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</si>
  <si>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</si>
  <si>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</si>
  <si>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</si>
  <si>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</si>
  <si>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</si>
  <si>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</si>
  <si>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</si>
  <si>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</si>
  <si>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</si>
  <si>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</si>
  <si>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</si>
  <si>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</si>
  <si>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</si>
  <si>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</si>
  <si>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</si>
  <si>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</si>
  <si>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</si>
  <si>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</si>
  <si>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</si>
  <si>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</si>
  <si>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</si>
  <si>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</si>
  <si>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</si>
  <si>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</si>
  <si>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</si>
  <si>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</si>
  <si>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</si>
  <si>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</si>
  <si>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</si>
  <si>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</si>
  <si>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</si>
  <si>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</si>
  <si>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</si>
  <si>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</si>
  <si>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</si>
  <si>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</si>
  <si>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</si>
  <si>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</si>
  <si>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</si>
  <si>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</si>
  <si>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</si>
  <si>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</si>
  <si>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</si>
  <si>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</si>
  <si>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</si>
  <si>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</si>
  <si>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</si>
  <si>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</si>
  <si>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</si>
  <si>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</si>
  <si>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</si>
  <si>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</si>
  <si>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</si>
  <si>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</si>
  <si>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</si>
  <si>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</si>
  <si>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</si>
  <si>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</si>
  <si>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</si>
  <si>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</si>
  <si>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</si>
  <si>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</si>
  <si>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</si>
  <si>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</si>
  <si>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</si>
  <si>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</si>
  <si>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</si>
  <si>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</si>
  <si>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</si>
  <si>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</si>
  <si>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</si>
  <si>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</si>
  <si>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</si>
  <si>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</si>
  <si>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</si>
  <si>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</si>
  <si>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</si>
  <si>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</si>
  <si>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</si>
  <si>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</si>
  <si>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</si>
  <si>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</si>
  <si>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</si>
  <si>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</si>
  <si>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</si>
  <si>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</si>
  <si>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</si>
  <si>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</si>
  <si>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</si>
  <si>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</si>
  <si>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</si>
  <si>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</si>
  <si>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</si>
  <si>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</si>
  <si>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</si>
  <si>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</si>
  <si>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</si>
  <si>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</si>
  <si>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</si>
  <si>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</si>
  <si>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</si>
  <si>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</si>
  <si>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</si>
  <si>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</si>
  <si>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</si>
  <si>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</si>
  <si>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</si>
  <si>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</si>
  <si>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</si>
  <si>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</si>
  <si>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</si>
  <si>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</si>
  <si>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</si>
  <si>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</si>
  <si>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</si>
  <si>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</si>
  <si>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</si>
  <si>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</si>
  <si>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</si>
  <si>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</si>
  <si>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</si>
  <si>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</si>
  <si>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</si>
  <si>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</si>
  <si>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</si>
  <si>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</si>
  <si>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</si>
  <si>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</si>
  <si>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</si>
  <si>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</si>
  <si>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</si>
  <si>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</si>
  <si>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</si>
  <si>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</si>
  <si>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</si>
  <si>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</si>
  <si>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</si>
  <si>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</si>
  <si>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</si>
  <si>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</si>
  <si>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</si>
  <si>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</si>
  <si>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</si>
  <si>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</si>
  <si>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</si>
  <si>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</si>
  <si>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</si>
  <si>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</si>
  <si>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</si>
  <si>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</si>
  <si>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</si>
  <si>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</si>
  <si>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</si>
  <si>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</si>
  <si>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</si>
  <si>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</si>
  <si>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</si>
  <si>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</si>
  <si>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</si>
  <si>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</si>
  <si>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</si>
  <si>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</si>
  <si>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</si>
  <si>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</si>
  <si>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</si>
  <si>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</si>
  <si>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</si>
  <si>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</si>
  <si>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</si>
  <si>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</si>
  <si>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</si>
  <si>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</si>
  <si>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</si>
  <si>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</si>
  <si>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</si>
  <si>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</si>
  <si>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</si>
  <si>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</si>
  <si>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</si>
  <si>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</si>
  <si>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</si>
  <si>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</si>
  <si>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</si>
  <si>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</si>
  <si>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</si>
  <si>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</si>
  <si>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</si>
  <si>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</si>
  <si>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</si>
  <si>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</si>
  <si>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</si>
  <si>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</si>
  <si>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</si>
  <si>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</si>
  <si>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</si>
  <si>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</si>
  <si>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</si>
  <si>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</si>
  <si>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</si>
  <si>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</si>
  <si>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</si>
  <si>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</si>
  <si>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</si>
  <si>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</si>
  <si>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</si>
  <si>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</si>
  <si>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</si>
  <si>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</si>
  <si>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</si>
  <si>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</si>
  <si>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</si>
  <si>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</si>
  <si>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</si>
  <si>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</si>
  <si>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</si>
  <si>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</si>
  <si>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</si>
  <si>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</si>
  <si>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</si>
  <si>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</si>
  <si>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</si>
  <si>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</si>
  <si>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</si>
  <si>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</si>
  <si>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</si>
  <si>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</si>
  <si>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</si>
  <si>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</si>
  <si>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</si>
  <si>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</si>
  <si>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</si>
  <si>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</si>
  <si>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</si>
  <si>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</si>
  <si>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</si>
  <si>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</si>
  <si>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</si>
  <si>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</si>
  <si>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</si>
  <si>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</si>
  <si>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</si>
  <si>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</si>
  <si>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</si>
  <si>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</si>
  <si>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</si>
  <si>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</si>
  <si>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</si>
  <si>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</si>
  <si>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</si>
  <si>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</si>
  <si>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</si>
  <si>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</si>
  <si>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</si>
  <si>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</si>
  <si>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</si>
  <si>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</si>
  <si>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</si>
  <si>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</si>
  <si>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</si>
  <si>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</si>
  <si>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</si>
  <si>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</si>
  <si>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</si>
  <si>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</si>
  <si>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</si>
  <si>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</si>
  <si>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</si>
  <si>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</si>
  <si>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</si>
  <si>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</si>
  <si>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</si>
  <si>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</si>
  <si>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</si>
  <si>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</si>
  <si>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</si>
  <si>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</si>
  <si>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</si>
  <si>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</si>
  <si>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</si>
  <si>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</si>
  <si>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</si>
  <si>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</si>
  <si>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</si>
  <si>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</si>
  <si>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</si>
  <si>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</si>
  <si>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</si>
  <si>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</si>
  <si>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</si>
  <si>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</si>
  <si>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</si>
  <si>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</si>
  <si>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</si>
  <si>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</si>
  <si>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</si>
  <si>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</si>
  <si>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</si>
  <si>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</si>
  <si>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</si>
  <si>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</si>
  <si>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</si>
  <si>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</si>
  <si>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</si>
  <si>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</si>
  <si>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</si>
  <si>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</si>
  <si>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</si>
  <si>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</si>
  <si>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</si>
  <si>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</si>
  <si>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</si>
  <si>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</si>
  <si>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</si>
  <si>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</si>
  <si>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</si>
  <si>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</si>
  <si>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</si>
  <si>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</si>
  <si>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</si>
  <si>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</si>
  <si>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</si>
  <si>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</si>
  <si>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</si>
  <si>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</si>
  <si>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</si>
  <si>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</si>
  <si>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</si>
  <si>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</si>
  <si>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</si>
  <si>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</si>
  <si>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</si>
  <si>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</si>
  <si>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</si>
  <si>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</si>
  <si>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</si>
  <si>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</si>
  <si>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</si>
  <si>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</si>
  <si>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</si>
  <si>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</si>
  <si>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</si>
  <si>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</si>
  <si>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</si>
  <si>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</si>
  <si>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</si>
  <si>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</si>
  <si>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</si>
  <si>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</si>
  <si>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</si>
  <si>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</si>
  <si>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</si>
  <si>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</si>
  <si>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</si>
  <si>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</si>
  <si>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</si>
  <si>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</si>
  <si>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</si>
  <si>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</si>
  <si>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</si>
  <si>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</si>
  <si>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</si>
  <si>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</si>
  <si>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</si>
  <si>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</si>
  <si>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</si>
  <si>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</si>
  <si>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</si>
  <si>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</si>
  <si>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</si>
  <si>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</si>
  <si>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</si>
  <si>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</si>
  <si>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</si>
  <si>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</si>
  <si>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</si>
  <si>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</si>
  <si>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</si>
  <si>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</si>
  <si>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</si>
  <si>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</si>
  <si>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</si>
  <si>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</si>
  <si>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</si>
  <si>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</si>
  <si>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</si>
  <si>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</si>
  <si>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</si>
  <si>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</si>
  <si>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</si>
  <si>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</si>
  <si>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</si>
  <si>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</si>
  <si>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</si>
  <si>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</si>
  <si>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</si>
  <si>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</si>
  <si>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</si>
  <si>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</si>
  <si>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</si>
  <si>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</si>
  <si>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</si>
  <si>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</si>
  <si>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</si>
  <si>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</si>
  <si>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</si>
  <si>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</si>
  <si>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</si>
  <si>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</si>
  <si>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</si>
  <si>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</si>
  <si>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</si>
  <si>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</si>
  <si>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</si>
  <si>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</si>
  <si>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</si>
  <si>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</si>
  <si>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</si>
  <si>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</si>
  <si>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</si>
  <si>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</si>
  <si>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</si>
  <si>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</si>
  <si>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</si>
  <si>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</si>
  <si>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</si>
  <si>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</si>
  <si>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</si>
  <si>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</si>
  <si>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</si>
  <si>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</si>
  <si>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</si>
  <si>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</si>
  <si>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</si>
  <si>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</si>
  <si>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</si>
  <si>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</si>
  <si>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</si>
  <si>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</si>
  <si>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</si>
  <si>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</si>
  <si>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</si>
  <si>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</si>
  <si>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</si>
  <si>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</si>
  <si>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</si>
  <si>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</si>
  <si>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</si>
  <si>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</si>
  <si>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</si>
  <si>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</si>
  <si>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</si>
  <si>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</si>
  <si>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</si>
  <si>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</si>
  <si>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</si>
  <si>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</si>
  <si>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</si>
  <si>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</si>
  <si>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</si>
  <si>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</si>
  <si>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</si>
  <si>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</si>
  <si>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</si>
  <si>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</si>
  <si>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</si>
  <si>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</si>
  <si>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</si>
  <si>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</si>
  <si>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</si>
  <si>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</si>
  <si>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</si>
  <si>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</si>
  <si>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</si>
  <si>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</si>
  <si>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</si>
  <si>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</si>
  <si>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</si>
  <si>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</si>
  <si>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</si>
  <si>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</si>
  <si>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</si>
  <si>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</si>
  <si>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</si>
  <si>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</si>
  <si>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</si>
  <si>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</si>
  <si>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</si>
  <si>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</si>
  <si>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</si>
  <si>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</si>
  <si>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</si>
  <si>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</si>
  <si>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</si>
  <si>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</si>
  <si>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</si>
  <si>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</si>
  <si>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</si>
  <si>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</si>
  <si>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</si>
  <si>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</si>
  <si>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</si>
  <si>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</si>
  <si>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</si>
  <si>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</si>
  <si>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</si>
  <si>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</si>
  <si>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</si>
  <si>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</si>
  <si>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</si>
  <si>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</si>
  <si>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</si>
  <si>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</si>
  <si>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</si>
  <si>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</si>
  <si>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</si>
  <si>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</si>
  <si>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</si>
  <si>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</si>
  <si>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</si>
  <si>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</si>
  <si>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</si>
  <si>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</si>
  <si>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</si>
  <si>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</si>
  <si>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</si>
  <si>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</si>
  <si>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</si>
  <si>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</si>
  <si>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</si>
  <si>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</si>
  <si>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</si>
  <si>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</si>
  <si>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</si>
  <si>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</si>
  <si>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</si>
  <si>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</si>
  <si>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</si>
  <si>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</si>
  <si>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</si>
  <si>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</si>
  <si>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</si>
  <si>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</si>
  <si>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</si>
  <si>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</si>
  <si>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</si>
  <si>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</si>
  <si>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</si>
  <si>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</si>
  <si>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</si>
  <si>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</si>
  <si>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</si>
  <si>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</si>
  <si>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</si>
  <si>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</si>
  <si>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</si>
  <si>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</si>
  <si>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</si>
  <si>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</si>
  <si>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</si>
  <si>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</si>
  <si>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</si>
  <si>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</si>
  <si>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</si>
  <si>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</si>
  <si>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</si>
  <si>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</si>
  <si>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</si>
  <si>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</si>
  <si>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</si>
  <si>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</si>
  <si>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</si>
  <si>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</si>
  <si>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</si>
  <si>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</si>
  <si>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</si>
  <si>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</si>
  <si>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</si>
  <si>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</si>
  <si>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</si>
  <si>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</si>
  <si>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</si>
  <si>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</si>
  <si>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</si>
  <si>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</si>
  <si>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</si>
  <si>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</si>
  <si>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</si>
  <si>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</si>
  <si>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</si>
  <si>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</si>
  <si>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</si>
  <si>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</si>
  <si>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</si>
  <si>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</si>
  <si>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</si>
  <si>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</si>
  <si>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</si>
  <si>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</si>
  <si>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</si>
  <si>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</si>
  <si>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</si>
  <si>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</si>
  <si>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</si>
  <si>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</si>
  <si>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</si>
  <si>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</si>
  <si>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</si>
  <si>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</si>
  <si>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</si>
  <si>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</si>
  <si>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</si>
  <si>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</si>
  <si>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</si>
  <si>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</si>
  <si>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</si>
  <si>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</si>
  <si>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</si>
  <si>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</si>
  <si>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</si>
  <si>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</si>
  <si>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</si>
  <si>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</si>
  <si>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</si>
  <si>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</si>
  <si>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</si>
  <si>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</si>
  <si>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</si>
  <si>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</si>
  <si>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</si>
  <si>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</si>
  <si>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</si>
  <si>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</si>
  <si>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</si>
  <si>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</si>
  <si>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</si>
  <si>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</si>
  <si>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</si>
  <si>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</si>
  <si>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</si>
  <si>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</si>
  <si>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</si>
  <si>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</si>
  <si>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</si>
  <si>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</si>
  <si>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</si>
  <si>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</si>
  <si>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</si>
  <si>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</si>
  <si>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</si>
  <si>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</si>
  <si>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</si>
  <si>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</si>
  <si>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</si>
  <si>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</si>
  <si>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</si>
  <si>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</si>
  <si>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</si>
  <si>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</si>
  <si>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</si>
  <si>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</si>
  <si>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</si>
  <si>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</si>
  <si>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</si>
  <si>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</si>
  <si>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</si>
  <si>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</si>
  <si>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</si>
  <si>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</si>
  <si>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</si>
  <si>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</si>
  <si>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</si>
  <si>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</si>
  <si>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</si>
  <si>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</si>
  <si>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</si>
  <si>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</si>
  <si>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</si>
  <si>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</si>
  <si>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</si>
  <si>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</si>
  <si>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</si>
  <si>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</si>
  <si>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</si>
  <si>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</si>
  <si>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</si>
  <si>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</si>
  <si>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</si>
  <si>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</si>
  <si>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</si>
  <si>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</si>
  <si>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</si>
  <si>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</si>
  <si>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</si>
  <si>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</si>
  <si>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</si>
  <si>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</si>
  <si>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</si>
  <si>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</si>
  <si>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</si>
  <si>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</si>
  <si>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</si>
  <si>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</si>
  <si>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</si>
  <si>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</si>
  <si>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</si>
  <si>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</si>
  <si>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</si>
  <si>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</si>
  <si>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</si>
  <si>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</si>
  <si>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</si>
  <si>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</si>
  <si>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</si>
  <si>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</si>
  <si>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</si>
  <si>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</si>
  <si>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</si>
  <si>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</si>
  <si>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</si>
  <si>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</si>
  <si>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</si>
  <si>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</si>
  <si>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</si>
  <si>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</si>
  <si>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</si>
  <si>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</si>
  <si>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</si>
  <si>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</si>
  <si>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</si>
  <si>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</si>
  <si>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</si>
  <si>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</si>
  <si>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</si>
  <si>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</si>
  <si>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</si>
  <si>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</si>
  <si>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</si>
  <si>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</si>
  <si>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</si>
  <si>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</si>
  <si>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</si>
  <si>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</si>
  <si>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</si>
  <si>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</si>
  <si>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</si>
  <si>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</si>
  <si>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</si>
  <si>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</si>
  <si>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</si>
  <si>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</si>
  <si>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</si>
  <si>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</si>
  <si>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</si>
  <si>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</si>
  <si>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</si>
  <si>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</si>
  <si>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</si>
  <si>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</si>
  <si>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</si>
  <si>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</si>
  <si>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</si>
  <si>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</si>
  <si>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</si>
  <si>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</si>
  <si>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</si>
  <si>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</si>
  <si>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</si>
  <si>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</si>
  <si>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</si>
  <si>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</si>
  <si>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</si>
  <si>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</si>
  <si>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</si>
  <si>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</si>
  <si>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</si>
  <si>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</si>
  <si>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</si>
  <si>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</si>
  <si>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</si>
  <si>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</si>
  <si>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</si>
  <si>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</si>
  <si>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</si>
  <si>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</si>
  <si>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</si>
  <si>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</si>
  <si>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</si>
  <si>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</si>
  <si>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</si>
  <si>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</si>
  <si>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</si>
  <si>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</si>
  <si>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</si>
  <si>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</si>
  <si>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</si>
  <si>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</si>
  <si>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</si>
  <si>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</si>
  <si>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</si>
  <si>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</si>
  <si>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</si>
  <si>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</si>
  <si>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</si>
  <si>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</si>
  <si>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</si>
  <si>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</si>
  <si>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</si>
  <si>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</si>
  <si>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</si>
  <si>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</si>
  <si>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</si>
  <si>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</si>
  <si>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</si>
  <si>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</si>
  <si>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</si>
  <si>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</si>
  <si>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</si>
  <si>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</si>
  <si>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</si>
  <si>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</si>
  <si>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</si>
  <si>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</si>
  <si>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</si>
  <si>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</si>
  <si>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</si>
  <si>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</si>
  <si>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</si>
  <si>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</si>
  <si>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</si>
  <si>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</si>
  <si>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</si>
  <si>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</si>
  <si>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</si>
  <si>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</si>
  <si>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</si>
  <si>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</si>
  <si>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</si>
  <si>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</si>
  <si>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</si>
  <si>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</si>
  <si>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</si>
  <si>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</si>
  <si>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</si>
  <si>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</si>
  <si>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</si>
  <si>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</si>
  <si>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</si>
  <si>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</si>
  <si>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</si>
  <si>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</si>
  <si>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</si>
  <si>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</si>
  <si>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</si>
  <si>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</si>
  <si>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</si>
  <si>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</si>
  <si>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</si>
  <si>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</si>
  <si>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</si>
  <si>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</si>
  <si>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</si>
  <si>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</si>
  <si>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</si>
  <si>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</si>
  <si>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</si>
  <si>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</si>
  <si>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</si>
  <si>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</si>
  <si>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</si>
  <si>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</si>
  <si>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</si>
  <si>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</si>
  <si>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</si>
  <si>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</si>
  <si>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</si>
  <si>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</si>
  <si>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</si>
  <si>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</si>
  <si>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</si>
  <si>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</si>
  <si>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</si>
  <si>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</si>
  <si>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</si>
  <si>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</si>
  <si>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</si>
  <si>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</si>
  <si>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</si>
  <si>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</si>
  <si>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</si>
  <si>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</si>
  <si>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</si>
  <si>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</si>
  <si>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</si>
  <si>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</si>
  <si>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</si>
  <si>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</si>
  <si>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</si>
  <si>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</si>
  <si>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</si>
  <si>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</si>
  <si>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</si>
  <si>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</si>
  <si>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</si>
  <si>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</si>
  <si>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</si>
  <si>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</si>
  <si>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</si>
  <si>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</si>
  <si>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</si>
  <si>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</si>
  <si>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</si>
  <si>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</si>
  <si>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</si>
  <si>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</si>
  <si>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</si>
  <si>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</si>
  <si>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</si>
  <si>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</si>
  <si>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</si>
  <si>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</si>
  <si>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</si>
  <si>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</si>
  <si>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</si>
  <si>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</si>
  <si>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</si>
  <si>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</si>
  <si>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</si>
  <si>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</si>
  <si>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</si>
  <si>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</si>
  <si>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</si>
  <si>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</si>
  <si>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</si>
  <si>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</si>
  <si>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</si>
  <si>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</si>
  <si>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</si>
  <si>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</si>
  <si>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</si>
  <si>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</si>
  <si>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</si>
  <si>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</si>
  <si>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</si>
  <si>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</si>
  <si>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</si>
  <si>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</si>
  <si>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</si>
  <si>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</si>
  <si>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</si>
  <si>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</si>
  <si>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</si>
  <si>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</si>
  <si>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</si>
  <si>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</si>
  <si>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</si>
  <si>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</si>
  <si>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</si>
  <si>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</si>
  <si>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</si>
  <si>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</si>
  <si>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</si>
  <si>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</si>
  <si>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</si>
  <si>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</si>
  <si>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</si>
  <si>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</si>
  <si>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</si>
  <si>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</si>
  <si>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</si>
  <si>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</si>
  <si>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</si>
  <si>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</si>
  <si>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</si>
  <si>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</si>
  <si>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</si>
  <si>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</si>
  <si>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</si>
  <si>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</si>
  <si>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</si>
  <si>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</si>
  <si>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</si>
  <si>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</si>
  <si>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</si>
  <si>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</si>
  <si>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</si>
  <si>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</si>
  <si>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</si>
  <si>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</si>
  <si>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</si>
  <si>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</si>
  <si>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</si>
  <si>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</si>
  <si>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</si>
  <si>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</si>
  <si>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</si>
  <si>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</si>
  <si>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</si>
  <si>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</si>
  <si>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</si>
  <si>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</si>
  <si>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</si>
  <si>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</si>
  <si>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</si>
  <si>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</si>
  <si>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</si>
  <si>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</si>
  <si>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</si>
  <si>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</si>
  <si>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</si>
  <si>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</si>
  <si>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</si>
  <si>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</si>
  <si>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</si>
  <si>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</si>
  <si>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</si>
  <si>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</si>
  <si>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</si>
  <si>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</si>
  <si>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</si>
  <si>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</si>
  <si>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</si>
  <si>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</si>
  <si>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</si>
  <si>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</si>
  <si>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</si>
  <si>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</si>
  <si>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</si>
  <si>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</si>
  <si>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</si>
  <si>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</si>
  <si>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</si>
  <si>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</si>
  <si>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</si>
  <si>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</si>
  <si>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</si>
  <si>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</si>
  <si>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</si>
  <si>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</si>
  <si>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</si>
  <si>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</si>
  <si>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</si>
  <si>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</si>
  <si>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</si>
  <si>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</si>
  <si>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</si>
  <si>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</si>
  <si>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</si>
  <si>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</si>
  <si>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</si>
  <si>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</si>
  <si>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</si>
  <si>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</si>
  <si>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</si>
  <si>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</si>
  <si>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</si>
  <si>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</si>
  <si>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</si>
  <si>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</si>
  <si>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</si>
  <si>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</si>
  <si>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</si>
  <si>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</si>
  <si>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</si>
  <si>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</si>
  <si>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</si>
  <si>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</si>
  <si>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</si>
  <si>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</si>
  <si>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</si>
  <si>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</si>
  <si>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</si>
  <si>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</si>
  <si>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</si>
  <si>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</si>
  <si>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</si>
  <si>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</si>
  <si>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</si>
  <si>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</si>
  <si>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</si>
  <si>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</si>
  <si>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</si>
  <si>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</si>
  <si>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</si>
  <si>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</si>
  <si>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</si>
  <si>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</si>
  <si>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</si>
  <si>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</si>
  <si>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</si>
  <si>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</si>
  <si>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</si>
  <si>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</si>
  <si>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</si>
  <si>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</si>
  <si>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</si>
  <si>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</si>
  <si>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</si>
  <si>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</si>
  <si>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</si>
  <si>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</si>
  <si>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</si>
  <si>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</si>
  <si>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</si>
  <si>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</si>
  <si>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</si>
  <si>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</si>
  <si>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</si>
  <si>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</si>
  <si>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</si>
  <si>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</si>
  <si>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</si>
  <si>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</si>
  <si>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</si>
  <si>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</si>
  <si>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</si>
  <si>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</si>
  <si>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</si>
  <si>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</si>
  <si>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</si>
  <si>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</si>
  <si>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</si>
  <si>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</si>
  <si>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</si>
  <si>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</si>
  <si>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</si>
  <si>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</si>
  <si>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</si>
  <si>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</si>
  <si>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</si>
  <si>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</si>
  <si>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</si>
  <si>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</si>
  <si>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</si>
  <si>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</si>
  <si>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</si>
  <si>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</si>
  <si>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</si>
  <si>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</si>
  <si>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</si>
  <si>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</si>
  <si>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</si>
  <si>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</si>
  <si>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</si>
  <si>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</si>
  <si>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</si>
  <si>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</si>
  <si>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</si>
  <si>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</si>
  <si>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</si>
  <si>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</si>
  <si>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</si>
  <si>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</si>
  <si>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</si>
  <si>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</si>
  <si>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</si>
  <si>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</si>
  <si>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</si>
  <si>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</si>
  <si>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</si>
  <si>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</si>
  <si>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</si>
  <si>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</si>
  <si>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</si>
  <si>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</si>
  <si>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</si>
  <si>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</si>
  <si>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</si>
  <si>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</si>
  <si>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</si>
  <si>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</si>
  <si>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</si>
  <si>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</si>
  <si>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</si>
  <si>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</si>
  <si>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</si>
  <si>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</si>
  <si>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</si>
  <si>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</si>
  <si>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</si>
  <si>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</si>
  <si>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</si>
  <si>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</si>
  <si>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</si>
  <si>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</si>
  <si>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</si>
  <si>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</si>
  <si>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</si>
  <si>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</si>
  <si>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</si>
  <si>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</si>
  <si>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</si>
  <si>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</si>
  <si>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</si>
  <si>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</si>
  <si>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</si>
  <si>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</si>
  <si>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</si>
  <si>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</si>
  <si>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</si>
  <si>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</si>
  <si>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</si>
  <si>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</si>
  <si>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</si>
  <si>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</si>
  <si>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</si>
  <si>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</si>
  <si>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</si>
  <si>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</si>
  <si>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</si>
  <si>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</si>
  <si>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</si>
  <si>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</si>
  <si>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</si>
  <si>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</si>
  <si>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</si>
  <si>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</si>
  <si>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</si>
  <si>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</si>
  <si>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</si>
  <si>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</si>
  <si>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</si>
  <si>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</si>
  <si>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</si>
  <si>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</si>
  <si>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</si>
  <si>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</si>
  <si>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</si>
  <si>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</si>
  <si>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</si>
  <si>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</si>
  <si>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</si>
  <si>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</si>
  <si>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</si>
  <si>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</si>
  <si>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</si>
  <si>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</si>
  <si>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</si>
  <si>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</si>
  <si>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</si>
  <si>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</si>
  <si>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</si>
  <si>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</si>
  <si>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</si>
  <si>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</si>
  <si>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</si>
  <si>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</si>
  <si>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</si>
  <si>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</si>
  <si>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</si>
  <si>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</si>
  <si>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</si>
  <si>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</si>
  <si>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</si>
  <si>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</si>
  <si>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</si>
  <si>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</si>
  <si>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</si>
  <si>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</si>
  <si>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</si>
  <si>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</si>
  <si>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</si>
  <si>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</si>
  <si>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</si>
  <si>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</si>
  <si>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</si>
  <si>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</si>
  <si>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</si>
  <si>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</si>
  <si>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</si>
  <si>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</si>
  <si>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</si>
  <si>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</si>
  <si>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</si>
  <si>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</si>
  <si>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</si>
  <si>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</si>
  <si>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</si>
  <si>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</si>
  <si>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</si>
  <si>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</si>
  <si>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</si>
  <si>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</si>
  <si>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</si>
  <si>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</si>
  <si>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</si>
  <si>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</si>
  <si>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</si>
  <si>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</si>
  <si>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</si>
  <si>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</si>
  <si>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</si>
  <si>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</si>
  <si>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</si>
  <si>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</si>
  <si>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</si>
  <si>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</si>
  <si>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</si>
  <si>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</si>
  <si>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</si>
  <si>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</si>
  <si>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</si>
  <si>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</si>
  <si>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</si>
  <si>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</si>
  <si>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</si>
  <si>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</si>
  <si>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</si>
  <si>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</si>
  <si>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</si>
  <si>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</si>
  <si>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</si>
  <si>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</si>
  <si>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</si>
  <si>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</si>
  <si>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</si>
  <si>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</si>
  <si>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</si>
  <si>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</si>
  <si>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</si>
  <si>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</si>
  <si>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</si>
  <si>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</si>
  <si>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</si>
  <si>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</si>
  <si>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</si>
  <si>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</si>
  <si>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</si>
  <si>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</si>
  <si>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</si>
  <si>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</si>
  <si>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</si>
  <si>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</si>
  <si>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</si>
  <si>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</si>
  <si>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</si>
  <si>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</si>
  <si>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</si>
  <si>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</si>
  <si>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</si>
  <si>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</si>
  <si>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</si>
  <si>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</si>
  <si>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</si>
  <si>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</si>
  <si>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</si>
  <si>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</si>
  <si>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</si>
  <si>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</si>
  <si>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</si>
  <si>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</si>
  <si>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</si>
  <si>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</si>
  <si>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</si>
  <si>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</si>
  <si>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</si>
  <si>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</si>
  <si>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</si>
  <si>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</si>
  <si>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</si>
  <si>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</si>
  <si>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</si>
  <si>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</si>
  <si>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</si>
  <si>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</si>
  <si>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</si>
  <si>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</si>
  <si>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</si>
  <si>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</si>
  <si>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</si>
  <si>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</si>
  <si>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</si>
  <si>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</si>
  <si>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</si>
  <si>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</si>
  <si>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</si>
  <si>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</si>
  <si>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</si>
  <si>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</si>
  <si>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</si>
  <si>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</si>
  <si>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</si>
  <si>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</si>
  <si>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</si>
  <si>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</si>
  <si>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</si>
  <si>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</si>
  <si>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</si>
  <si>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</si>
  <si>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</si>
  <si>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</si>
  <si>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</si>
  <si>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</si>
  <si>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</si>
  <si>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</si>
  <si>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</si>
  <si>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</si>
  <si>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</si>
  <si>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</si>
  <si>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</si>
  <si>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</si>
  <si>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</si>
  <si>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</si>
  <si>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</si>
  <si>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</si>
  <si>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</si>
  <si>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</si>
  <si>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</si>
  <si>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</si>
  <si>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</si>
  <si>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</si>
  <si>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</si>
  <si>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</si>
  <si>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</si>
  <si>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</si>
  <si>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</si>
  <si>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</si>
  <si>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</si>
  <si>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</si>
  <si>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</si>
  <si>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</si>
  <si>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</si>
  <si>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</si>
  <si>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</si>
  <si>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</si>
  <si>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</si>
  <si>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</si>
  <si>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</si>
  <si>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</si>
  <si>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</si>
  <si>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</si>
  <si>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</si>
  <si>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</si>
  <si>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</si>
  <si>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</si>
  <si>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</si>
  <si>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</si>
  <si>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</si>
  <si>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</si>
  <si>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</si>
  <si>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</si>
  <si>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</si>
  <si>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</si>
  <si>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</si>
  <si>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</si>
  <si>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</si>
  <si>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</si>
  <si>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</si>
  <si>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</si>
  <si>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</si>
  <si>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</si>
  <si>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</si>
  <si>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</si>
  <si>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</si>
  <si>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</si>
  <si>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</si>
  <si>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</si>
  <si>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</si>
  <si>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</si>
  <si>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</si>
  <si>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</si>
  <si>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</si>
  <si>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</si>
  <si>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</si>
  <si>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</si>
  <si>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</si>
  <si>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</si>
  <si>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</si>
  <si>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</si>
  <si>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</si>
  <si>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</si>
  <si>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</si>
  <si>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</si>
  <si>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</si>
  <si>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</si>
  <si>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</si>
  <si>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</si>
  <si>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</si>
  <si>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</si>
  <si>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</si>
  <si>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</si>
  <si>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</si>
  <si>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</si>
  <si>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</si>
  <si>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</si>
  <si>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</si>
  <si>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</si>
  <si>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</si>
  <si>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</si>
  <si>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</si>
  <si>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</si>
  <si>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</si>
  <si>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</si>
  <si>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</si>
  <si>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</si>
  <si>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</si>
  <si>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</si>
  <si>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</si>
  <si>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</si>
  <si>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</si>
  <si>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</si>
  <si>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</si>
  <si>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</si>
  <si>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</si>
  <si>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</si>
  <si>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</si>
  <si>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</si>
  <si>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</si>
  <si>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</si>
  <si>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</si>
  <si>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</si>
  <si>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</si>
  <si>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</si>
  <si>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</si>
  <si>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</si>
  <si>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</si>
  <si>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</si>
  <si>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</si>
  <si>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</si>
  <si>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</si>
  <si>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</si>
  <si>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</si>
  <si>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</si>
  <si>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</si>
  <si>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</si>
  <si>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</si>
  <si>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</si>
  <si>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</si>
  <si>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</si>
  <si>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</si>
  <si>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</si>
  <si>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</si>
  <si>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</si>
  <si>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</si>
  <si>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</si>
  <si>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</si>
  <si>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</si>
  <si>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</si>
  <si>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</si>
  <si>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</si>
  <si>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</si>
  <si>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</si>
  <si>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</si>
  <si>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</si>
  <si>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</si>
  <si>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</si>
  <si>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</si>
  <si>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</si>
  <si>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</si>
  <si>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</si>
  <si>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</si>
  <si>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</si>
  <si>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</si>
  <si>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</si>
  <si>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</si>
  <si>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</si>
  <si>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</si>
  <si>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</si>
  <si>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</si>
  <si>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</si>
  <si>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</si>
  <si>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</si>
  <si>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</si>
  <si>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</si>
  <si>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</si>
  <si>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</si>
  <si>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</si>
  <si>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</si>
  <si>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</si>
  <si>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</si>
  <si>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</si>
  <si>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</si>
  <si>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</si>
  <si>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</si>
  <si>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</si>
  <si>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</si>
  <si>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</si>
  <si>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</si>
  <si>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</si>
  <si>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</si>
  <si>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</si>
  <si>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</si>
  <si>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</si>
  <si>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</si>
  <si>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</si>
  <si>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</si>
  <si>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</si>
  <si>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</si>
  <si>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</si>
  <si>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</si>
  <si>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</si>
  <si>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</si>
  <si>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</si>
  <si>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</si>
  <si>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</si>
  <si>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</si>
  <si>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</si>
  <si>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</si>
  <si>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</si>
  <si>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</si>
  <si>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</si>
  <si>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</si>
  <si>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</si>
  <si>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</si>
  <si>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</si>
  <si>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</si>
  <si>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</si>
  <si>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</si>
  <si>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</si>
  <si>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</si>
  <si>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</si>
  <si>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</si>
  <si>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</si>
  <si>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</si>
  <si>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</si>
  <si>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</si>
  <si>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</si>
  <si>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</si>
  <si>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</si>
  <si>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</si>
  <si>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</si>
  <si>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</si>
  <si>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</si>
  <si>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</si>
  <si>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</si>
  <si>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</si>
  <si>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</si>
  <si>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</si>
  <si>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</si>
  <si>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</si>
  <si>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</si>
  <si>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</si>
  <si>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</si>
  <si>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</si>
  <si>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</si>
  <si>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</si>
  <si>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</si>
  <si>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</si>
  <si>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</si>
  <si>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</si>
  <si>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</si>
  <si>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</si>
  <si>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</si>
  <si>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</si>
  <si>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</si>
  <si>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</si>
  <si>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</si>
  <si>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</si>
  <si>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</si>
  <si>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</si>
  <si>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</si>
  <si>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</si>
  <si>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</si>
  <si>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</si>
  <si>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</si>
  <si>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</si>
  <si>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</si>
  <si>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</si>
  <si>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</si>
  <si>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</si>
  <si>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</si>
  <si>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</si>
  <si>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</si>
  <si>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</si>
  <si>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</si>
  <si>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</si>
  <si>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</si>
  <si>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</si>
  <si>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</si>
  <si>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</si>
  <si>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</si>
  <si>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</si>
  <si>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</si>
  <si>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</si>
  <si>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</si>
  <si>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</si>
  <si>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</si>
  <si>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</si>
  <si>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</si>
  <si>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</si>
  <si>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</si>
  <si>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</si>
  <si>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</si>
  <si>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</si>
  <si>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</si>
  <si>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</si>
  <si>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</si>
  <si>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</si>
  <si>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</si>
  <si>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</si>
  <si>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</si>
  <si>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</si>
  <si>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</si>
  <si>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</si>
  <si>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</si>
  <si>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</si>
  <si>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</si>
  <si>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</si>
  <si>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</si>
  <si>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</si>
  <si>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</si>
  <si>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</si>
  <si>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</si>
  <si>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</si>
  <si>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</si>
  <si>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</si>
  <si>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</si>
  <si>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</si>
  <si>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</si>
  <si>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</si>
  <si>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</si>
  <si>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</si>
  <si>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</si>
  <si>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</si>
  <si>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</si>
  <si>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</si>
  <si>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</si>
  <si>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</si>
  <si>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</si>
  <si>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</si>
  <si>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</si>
  <si>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</si>
  <si>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</si>
  <si>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</si>
  <si>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</si>
  <si>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</si>
  <si>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</si>
  <si>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</si>
  <si>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</si>
  <si>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</si>
  <si>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</si>
  <si>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</si>
  <si>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</si>
  <si>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</si>
  <si>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</si>
  <si>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</si>
  <si>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</si>
  <si>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</si>
  <si>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</si>
  <si>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</si>
  <si>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</si>
  <si>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</si>
  <si>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</si>
  <si>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</si>
  <si>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</si>
  <si>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</si>
  <si>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</si>
  <si>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</si>
  <si>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</si>
  <si>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</si>
  <si>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</si>
  <si>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</si>
  <si>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</si>
  <si>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</si>
  <si>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</si>
  <si>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</si>
  <si>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</si>
  <si>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</si>
  <si>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</si>
  <si>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</si>
  <si>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</si>
  <si>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</si>
  <si>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</si>
  <si>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</si>
  <si>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</si>
  <si>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</si>
  <si>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</si>
  <si>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</si>
  <si>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</si>
  <si>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</si>
  <si>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</si>
  <si>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</si>
  <si>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</si>
  <si>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</si>
  <si>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</si>
  <si>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</si>
  <si>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</si>
  <si>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</si>
  <si>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</si>
  <si>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</si>
  <si>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</si>
  <si>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</si>
  <si>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</si>
  <si>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</si>
  <si>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</si>
  <si>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</si>
  <si>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</si>
  <si>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</si>
  <si>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</si>
  <si>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</si>
  <si>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</si>
  <si>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</si>
  <si>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</si>
  <si>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</si>
  <si>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</si>
  <si>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</si>
  <si>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</si>
  <si>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</si>
  <si>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</si>
  <si>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</si>
  <si>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</si>
  <si>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</si>
  <si>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</si>
  <si>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</si>
  <si>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</si>
  <si>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</si>
  <si>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</si>
  <si>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</si>
  <si>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</si>
  <si>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</si>
  <si>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</si>
  <si>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</si>
  <si>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</si>
  <si>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</si>
  <si>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</si>
  <si>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</si>
  <si>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</si>
  <si>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</si>
  <si>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</si>
  <si>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</si>
  <si>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</si>
  <si>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</si>
  <si>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</si>
  <si>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</si>
  <si>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</si>
  <si>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</si>
  <si>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</si>
  <si>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</si>
  <si>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</si>
  <si>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</si>
  <si>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</si>
  <si>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</si>
  <si>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</si>
  <si>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</si>
  <si>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</si>
  <si>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</si>
  <si>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</si>
  <si>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</si>
  <si>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</si>
  <si>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</si>
  <si>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</si>
  <si>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</si>
  <si>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</si>
  <si>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</si>
  <si>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</si>
  <si>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</si>
  <si>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</si>
  <si>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</si>
  <si>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</si>
  <si>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</si>
  <si>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</si>
  <si>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</si>
  <si>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</si>
  <si>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</si>
  <si>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</si>
  <si>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</si>
  <si>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</si>
  <si>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</si>
  <si>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</si>
  <si>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</si>
  <si>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</si>
  <si>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</si>
  <si>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</si>
  <si>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</si>
  <si>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</si>
  <si>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</si>
  <si>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</si>
  <si>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</si>
  <si>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</si>
  <si>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</si>
  <si>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</si>
  <si>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</si>
  <si>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</si>
  <si>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</si>
  <si>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</si>
  <si>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</si>
  <si>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</si>
  <si>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</si>
  <si>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</si>
  <si>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</si>
  <si>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</si>
  <si>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</si>
  <si>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</si>
  <si>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</si>
  <si>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</si>
  <si>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</si>
  <si>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</si>
  <si>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</si>
  <si>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</si>
  <si>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</si>
  <si>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</si>
  <si>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</si>
  <si>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</si>
  <si>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</si>
  <si>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</si>
  <si>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</si>
  <si>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</si>
  <si>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</si>
  <si>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</si>
  <si>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</si>
  <si>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</si>
  <si>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</si>
  <si>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</si>
  <si>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</si>
  <si>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</si>
  <si>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</si>
  <si>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</si>
  <si>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</si>
  <si>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</si>
  <si>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</si>
  <si>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</si>
  <si>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</si>
  <si>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</si>
  <si>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</si>
  <si>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</si>
  <si>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</si>
  <si>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</si>
  <si>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</si>
  <si>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</si>
  <si>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</si>
  <si>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</si>
  <si>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</si>
  <si>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</si>
  <si>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</si>
  <si>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</si>
  <si>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</si>
  <si>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</si>
  <si>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</si>
  <si>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</si>
  <si>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</si>
  <si>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</si>
  <si>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</si>
  <si>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</si>
  <si>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</si>
  <si>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</si>
  <si>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</si>
  <si>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</si>
  <si>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</si>
  <si>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</si>
  <si>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</si>
  <si>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</si>
  <si>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</si>
  <si>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</si>
  <si>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</si>
  <si>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</si>
  <si>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</si>
  <si>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</si>
  <si>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</si>
  <si>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</si>
  <si>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</si>
  <si>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</si>
  <si>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</si>
  <si>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</si>
  <si>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</si>
  <si>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</si>
  <si>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</si>
  <si>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</si>
  <si>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</si>
  <si>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</si>
  <si>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</si>
  <si>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</si>
  <si>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</si>
  <si>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</si>
  <si>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</si>
  <si>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</si>
  <si>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</si>
  <si>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</si>
  <si>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</si>
  <si>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</si>
  <si>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</si>
  <si>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</si>
  <si>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</si>
  <si>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</si>
  <si>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</si>
  <si>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</si>
  <si>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</si>
  <si>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</si>
  <si>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</si>
  <si>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</si>
  <si>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</si>
  <si>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</si>
  <si>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</si>
  <si>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</si>
  <si>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</si>
  <si>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</si>
  <si>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</si>
  <si>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</si>
  <si>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</si>
  <si>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</si>
  <si>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</si>
  <si>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</si>
  <si>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</si>
  <si>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</si>
  <si>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</si>
  <si>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</si>
  <si>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</si>
  <si>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</si>
  <si>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</si>
  <si>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</si>
  <si>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</si>
  <si>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</si>
  <si>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</si>
  <si>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</si>
  <si>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</si>
  <si>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</si>
  <si>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</si>
  <si>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</si>
  <si>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</si>
  <si>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</si>
  <si>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</si>
  <si>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</si>
  <si>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</si>
  <si>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</si>
  <si>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</si>
  <si>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</si>
  <si>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</si>
  <si>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</si>
  <si>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</si>
  <si>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</si>
  <si>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</si>
  <si>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</si>
  <si>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</si>
  <si>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</si>
  <si>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</si>
  <si>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</si>
  <si>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</si>
  <si>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</si>
  <si>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</si>
  <si>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</si>
  <si>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</si>
  <si>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</si>
  <si>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</si>
  <si>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</si>
  <si>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</si>
  <si>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</si>
  <si>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</si>
  <si>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</si>
  <si>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</si>
  <si>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</si>
  <si>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</si>
  <si>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</si>
  <si>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</si>
  <si>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</si>
  <si>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</si>
  <si>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</si>
  <si>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</si>
  <si>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</si>
  <si>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</si>
  <si>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</si>
  <si>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</si>
  <si>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</si>
  <si>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</si>
  <si>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</si>
  <si>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</si>
  <si>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</si>
  <si>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</si>
  <si>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</si>
  <si>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</si>
  <si>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</si>
  <si>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</si>
  <si>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</si>
  <si>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</si>
  <si>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</si>
  <si>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</si>
  <si>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</si>
  <si>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</si>
  <si>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</si>
  <si>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</si>
  <si>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</si>
  <si>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</si>
  <si>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</si>
  <si>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</si>
  <si>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</si>
  <si>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</si>
  <si>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</si>
  <si>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</si>
  <si>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</si>
  <si>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</si>
  <si>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</si>
  <si>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</si>
  <si>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</si>
  <si>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</si>
  <si>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</si>
  <si>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</si>
  <si>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</si>
  <si>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</si>
  <si>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</si>
  <si>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</si>
  <si>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</si>
  <si>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</si>
  <si>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</si>
  <si>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</si>
  <si>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</si>
  <si>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</si>
  <si>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</si>
  <si>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</si>
  <si>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</si>
  <si>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</si>
  <si>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</si>
  <si>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</si>
  <si>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</si>
  <si>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</si>
  <si>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</si>
  <si>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</si>
  <si>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</si>
  <si>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</si>
  <si>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</si>
  <si>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</si>
  <si>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</si>
  <si>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</si>
  <si>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</si>
  <si>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</si>
  <si>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</si>
  <si>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</si>
  <si>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</si>
  <si>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</si>
  <si>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</si>
  <si>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</si>
  <si>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</si>
  <si>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</si>
  <si>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</si>
  <si>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</si>
  <si>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</si>
  <si>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</si>
  <si>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</si>
  <si>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</si>
  <si>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</si>
  <si>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</si>
  <si>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</si>
  <si>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</si>
  <si>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</si>
  <si>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</si>
  <si>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</si>
  <si>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</si>
  <si>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</si>
  <si>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</si>
  <si>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</si>
  <si>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</si>
  <si>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</si>
  <si>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</si>
  <si>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</si>
  <si>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</si>
  <si>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</si>
  <si>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</si>
  <si>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</si>
  <si>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</si>
  <si>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</si>
  <si>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</si>
  <si>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</si>
  <si>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</si>
  <si>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</si>
  <si>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</si>
  <si>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</si>
  <si>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</si>
  <si>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</si>
  <si>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</si>
  <si>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</si>
  <si>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</si>
  <si>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</si>
  <si>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</si>
  <si>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</si>
  <si>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</si>
  <si>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</si>
  <si>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</si>
  <si>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</si>
  <si>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</si>
  <si>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</si>
  <si>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</si>
  <si>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</si>
  <si>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</si>
  <si>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</si>
  <si>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</si>
  <si>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</si>
  <si>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</si>
  <si>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</si>
  <si>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</si>
  <si>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</si>
  <si>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</si>
  <si>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</si>
  <si>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</si>
  <si>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</si>
  <si>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</si>
  <si>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</si>
  <si>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</si>
  <si>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</si>
  <si>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</si>
  <si>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</si>
  <si>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</si>
  <si>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</si>
  <si>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</si>
  <si>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</si>
  <si>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</si>
  <si>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</si>
  <si>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</si>
  <si>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</si>
  <si>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</si>
  <si>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</si>
  <si>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</si>
  <si>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</si>
  <si>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</si>
  <si>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</si>
  <si>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</si>
  <si>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</si>
  <si>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</si>
  <si>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</si>
  <si>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</si>
  <si>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</si>
  <si>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</si>
  <si>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</si>
  <si>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</si>
  <si>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</si>
  <si>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</si>
  <si>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</si>
  <si>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</si>
  <si>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</si>
  <si>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</si>
  <si>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</si>
  <si>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</si>
  <si>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</si>
  <si>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</si>
  <si>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</si>
  <si>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</si>
  <si>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</si>
  <si>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</si>
  <si>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</si>
  <si>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</si>
  <si>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</si>
  <si>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</si>
  <si>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</si>
  <si>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</si>
  <si>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</si>
  <si>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</si>
  <si>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</si>
  <si>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</si>
  <si>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</si>
  <si>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</si>
  <si>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</si>
  <si>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</si>
  <si>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</si>
  <si>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</si>
  <si>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</si>
  <si>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</si>
  <si>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</si>
  <si>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</si>
  <si>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</si>
  <si>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</si>
  <si>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</si>
  <si>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</si>
  <si>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</si>
  <si>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</si>
  <si>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</si>
  <si>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</si>
  <si>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</si>
  <si>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</si>
  <si>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</si>
  <si>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</si>
  <si>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</si>
  <si>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</si>
  <si>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</si>
  <si>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</si>
  <si>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</si>
  <si>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</si>
  <si>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</si>
  <si>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</si>
  <si>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</si>
  <si>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</si>
  <si>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</si>
  <si>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</si>
  <si>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</si>
  <si>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</si>
  <si>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</si>
  <si>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</si>
  <si>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</si>
  <si>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</si>
  <si>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</si>
  <si>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</si>
  <si>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</si>
  <si>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</si>
  <si>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</si>
  <si>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</si>
  <si>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</si>
  <si>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</si>
  <si>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</si>
  <si>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</si>
  <si>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</si>
  <si>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</si>
  <si>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</si>
  <si>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</si>
  <si>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</si>
  <si>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</si>
  <si>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</si>
  <si>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</si>
  <si>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</si>
  <si>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</si>
  <si>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</si>
  <si>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</si>
  <si>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</si>
  <si>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</si>
  <si>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</si>
  <si>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</si>
  <si>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</si>
  <si>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</si>
  <si>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</si>
  <si>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</si>
  <si>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</si>
  <si>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</si>
  <si>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</si>
  <si>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</si>
  <si>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</si>
  <si>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</si>
  <si>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</si>
  <si>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</si>
  <si>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</si>
  <si>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</si>
  <si>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</si>
  <si>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</si>
  <si>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</si>
  <si>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</si>
  <si>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</si>
  <si>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</si>
  <si>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</si>
  <si>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</si>
  <si>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</si>
  <si>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</si>
  <si>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</si>
  <si>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</si>
  <si>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</si>
  <si>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</si>
  <si>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</si>
  <si>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</si>
  <si>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</si>
  <si>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</si>
  <si>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</si>
  <si>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</si>
  <si>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</si>
  <si>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</si>
  <si>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</si>
  <si>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</si>
  <si>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</si>
  <si>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</si>
  <si>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</si>
  <si>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</si>
  <si>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</si>
  <si>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</si>
  <si>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</si>
  <si>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</si>
  <si>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</si>
  <si>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</si>
  <si>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</si>
  <si>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</si>
  <si>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</si>
  <si>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</si>
  <si>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</si>
  <si>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</si>
  <si>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</si>
  <si>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</si>
  <si>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</si>
  <si>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</si>
  <si>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</si>
  <si>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</si>
  <si>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</si>
  <si>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</si>
  <si>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</si>
  <si>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</si>
  <si>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</si>
  <si>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</si>
  <si>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</si>
  <si>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</si>
  <si>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</si>
  <si>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</si>
  <si>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</si>
  <si>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</si>
  <si>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</si>
  <si>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</si>
  <si>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</si>
  <si>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</si>
  <si>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</si>
  <si>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</si>
  <si>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</si>
  <si>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</si>
  <si>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</si>
  <si>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</si>
  <si>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</si>
  <si>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</si>
  <si>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</si>
  <si>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</si>
  <si>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</si>
  <si>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</si>
  <si>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</si>
  <si>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</si>
  <si>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</si>
  <si>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</si>
  <si>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</si>
  <si>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</si>
  <si>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</si>
  <si>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</si>
  <si>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</si>
  <si>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</si>
  <si>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</si>
  <si>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</si>
  <si>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</si>
  <si>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</si>
  <si>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</si>
  <si>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</si>
  <si>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</si>
  <si>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</si>
  <si>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</si>
  <si>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</si>
  <si>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</si>
  <si>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</si>
  <si>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</si>
  <si>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</si>
  <si>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</si>
  <si>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</si>
  <si>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</si>
  <si>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</si>
  <si>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</si>
  <si>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</si>
  <si>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</si>
  <si>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</si>
  <si>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</si>
  <si>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</si>
  <si>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</si>
  <si>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</si>
  <si>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</si>
  <si>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</si>
  <si>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</si>
  <si>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</si>
  <si>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</si>
  <si>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</si>
  <si>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</si>
  <si>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</si>
  <si>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</si>
  <si>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</si>
  <si>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</si>
  <si>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</si>
  <si>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</si>
  <si>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</si>
  <si>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</si>
  <si>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</si>
  <si>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</si>
  <si>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</si>
  <si>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</si>
  <si>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</si>
  <si>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</si>
  <si>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</si>
  <si>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</si>
  <si>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</si>
  <si>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</si>
  <si>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</si>
  <si>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</si>
  <si>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</si>
  <si>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</si>
  <si>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</si>
  <si>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</si>
  <si>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</si>
  <si>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</si>
  <si>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</si>
  <si>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</si>
  <si>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</si>
  <si>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</si>
  <si>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</si>
  <si>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</si>
  <si>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</si>
  <si>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</si>
  <si>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</si>
  <si>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</si>
  <si>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</si>
  <si>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</si>
  <si>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</si>
  <si>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</si>
  <si>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</si>
  <si>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</si>
  <si>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</si>
  <si>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</si>
  <si>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</si>
  <si>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</si>
  <si>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</si>
  <si>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</si>
  <si>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</si>
  <si>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</si>
  <si>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</si>
  <si>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</si>
  <si>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</si>
  <si>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</si>
  <si>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</si>
  <si>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</si>
  <si>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</si>
  <si>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</si>
  <si>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</si>
  <si>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</si>
  <si>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</si>
  <si>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</si>
  <si>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</si>
  <si>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</si>
  <si>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</si>
  <si>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</si>
  <si>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</si>
  <si>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</si>
  <si>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</si>
  <si>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</si>
  <si>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</si>
  <si>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</si>
  <si>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</si>
  <si>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</si>
  <si>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</si>
  <si>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</si>
  <si>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</si>
  <si>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</si>
  <si>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</si>
  <si>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</si>
  <si>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</si>
  <si>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</si>
  <si>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</si>
  <si>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</si>
  <si>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</si>
  <si>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</si>
  <si>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</si>
  <si>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</si>
  <si>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</si>
  <si>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</si>
  <si>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</si>
  <si>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</si>
  <si>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</si>
  <si>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</si>
  <si>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</si>
  <si>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</si>
  <si>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</si>
  <si>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</si>
  <si>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</si>
  <si>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</si>
  <si>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</si>
  <si>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</si>
  <si>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</si>
  <si>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</si>
  <si>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</si>
  <si>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</si>
  <si>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</si>
  <si>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</si>
  <si>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</si>
  <si>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</si>
  <si>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</si>
  <si>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</si>
  <si>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</si>
  <si>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</si>
  <si>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</si>
  <si>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</si>
  <si>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</si>
  <si>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</si>
  <si>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</si>
  <si>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</si>
  <si>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</si>
  <si>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</si>
  <si>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</si>
  <si>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</si>
  <si>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</si>
  <si>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</si>
  <si>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</si>
  <si>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</si>
  <si>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</si>
  <si>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</si>
  <si>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</si>
  <si>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</si>
  <si>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</si>
  <si>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</si>
  <si>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</si>
  <si>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</si>
  <si>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</si>
  <si>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</si>
  <si>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</si>
  <si>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</si>
  <si>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</si>
  <si>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</si>
  <si>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</si>
  <si>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</si>
  <si>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</si>
  <si>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</si>
  <si>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</si>
  <si>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</si>
  <si>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</si>
  <si>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</si>
  <si>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</si>
  <si>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</si>
  <si>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</si>
  <si>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</si>
  <si>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</si>
  <si>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</si>
  <si>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</si>
  <si>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</si>
  <si>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</si>
  <si>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</si>
  <si>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</si>
  <si>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</si>
  <si>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</si>
  <si>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</si>
  <si>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</si>
  <si>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</si>
  <si>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</si>
  <si>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</si>
  <si>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</si>
  <si>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</si>
  <si>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</si>
  <si>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</si>
  <si>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</si>
  <si>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</si>
  <si>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</si>
  <si>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</si>
  <si>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</si>
  <si>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</si>
  <si>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</si>
  <si>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</si>
  <si>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</si>
  <si>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</si>
  <si>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</si>
  <si>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</si>
  <si>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</si>
  <si>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</si>
  <si>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</si>
  <si>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</si>
  <si>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</si>
  <si>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</si>
  <si>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</si>
  <si>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</si>
  <si>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</si>
  <si>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</si>
  <si>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</si>
  <si>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</si>
  <si>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</si>
  <si>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</si>
  <si>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</si>
  <si>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</si>
  <si>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</si>
  <si>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</si>
  <si>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</si>
  <si>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</si>
  <si>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</si>
  <si>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</si>
  <si>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</si>
  <si>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</si>
  <si>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</si>
  <si>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</si>
  <si>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</si>
  <si>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</si>
  <si>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</si>
  <si>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</si>
  <si>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</si>
  <si>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</si>
  <si>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</si>
  <si>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</si>
  <si>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</si>
  <si>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</si>
  <si>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</si>
  <si>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</si>
  <si>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</si>
  <si>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</si>
  <si>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</si>
  <si>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</si>
  <si>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</si>
  <si>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</si>
  <si>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</si>
  <si>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</si>
  <si>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</si>
  <si>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</si>
  <si>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</si>
  <si>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</si>
  <si>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</si>
  <si>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</si>
  <si>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</si>
  <si>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</si>
  <si>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</si>
  <si>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</si>
  <si>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</si>
  <si>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</si>
  <si>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</si>
  <si>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</si>
  <si>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</si>
  <si>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</si>
  <si>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</si>
  <si>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</si>
  <si>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</si>
  <si>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</si>
  <si>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</si>
  <si>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</si>
  <si>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</si>
  <si>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</si>
  <si>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</si>
  <si>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</si>
  <si>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</si>
  <si>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</si>
  <si>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</si>
  <si>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</si>
  <si>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</si>
  <si>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</si>
  <si>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</si>
  <si>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</si>
  <si>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</si>
  <si>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</si>
  <si>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</si>
  <si>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</si>
  <si>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</si>
  <si>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</si>
  <si>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</si>
  <si>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</si>
  <si>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</si>
  <si>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</si>
  <si>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</si>
  <si>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</si>
  <si>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</si>
  <si>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</si>
  <si>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</si>
  <si>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</si>
  <si>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</si>
  <si>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</si>
  <si>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</si>
  <si>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</si>
  <si>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</si>
  <si>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</si>
  <si>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</si>
  <si>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</si>
  <si>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</si>
  <si>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</si>
  <si>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</si>
  <si>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</si>
  <si>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</si>
  <si>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</si>
  <si>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</si>
  <si>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</si>
  <si>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</si>
  <si>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</si>
  <si>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</si>
  <si>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</si>
  <si>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</si>
  <si>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</si>
  <si>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</si>
  <si>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</si>
  <si>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</si>
  <si>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</si>
  <si>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</si>
  <si>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</si>
  <si>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</si>
  <si>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</si>
  <si>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</si>
  <si>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</si>
  <si>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</si>
  <si>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</si>
  <si>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</si>
  <si>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</si>
  <si>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</si>
  <si>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</si>
  <si>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</si>
  <si>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</si>
  <si>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</si>
  <si>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</si>
  <si>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</si>
  <si>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</si>
  <si>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</si>
  <si>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</si>
  <si>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</si>
  <si>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</si>
  <si>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</si>
  <si>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</si>
  <si>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</si>
  <si>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</si>
  <si>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</si>
  <si>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</si>
  <si>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</si>
  <si>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</si>
  <si>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</si>
  <si>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</si>
  <si>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</si>
  <si>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</si>
  <si>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</si>
  <si>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</si>
  <si>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</si>
  <si>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</si>
  <si>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</si>
  <si>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</si>
  <si>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</si>
  <si>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</si>
  <si>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</si>
  <si>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</si>
  <si>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</si>
  <si>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</si>
  <si>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</si>
  <si>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</si>
  <si>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</si>
  <si>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</si>
  <si>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</si>
  <si>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</si>
  <si>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</si>
  <si>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</si>
  <si>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</si>
  <si>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</si>
  <si>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</si>
  <si>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</si>
  <si>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</si>
  <si>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</si>
  <si>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</si>
  <si>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</si>
  <si>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</si>
  <si>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</si>
  <si>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</si>
  <si>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</si>
  <si>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</si>
  <si>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</si>
  <si>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</si>
  <si>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</si>
  <si>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</si>
  <si>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</si>
  <si>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</si>
  <si>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</si>
  <si>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</si>
  <si>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</si>
  <si>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</si>
  <si>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</si>
  <si>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</si>
  <si>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</si>
  <si>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</si>
  <si>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</si>
  <si>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</si>
  <si>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</si>
  <si>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</si>
  <si>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</si>
  <si>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</si>
  <si>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</si>
  <si>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</si>
  <si>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</si>
  <si>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</si>
  <si>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</si>
  <si>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</si>
  <si>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</si>
  <si>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</si>
  <si>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</si>
  <si>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</si>
  <si>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</si>
  <si>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</si>
  <si>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</si>
  <si>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</si>
  <si>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</si>
  <si>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</si>
  <si>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</si>
  <si>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</si>
  <si>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</si>
  <si>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</si>
  <si>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</si>
  <si>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</si>
  <si>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</si>
  <si>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</si>
  <si>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</si>
  <si>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</si>
  <si>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</si>
  <si>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</si>
  <si>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</si>
  <si>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</si>
  <si>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</si>
  <si>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</si>
  <si>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</si>
  <si>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</si>
  <si>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</si>
  <si>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</si>
  <si>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</si>
  <si>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</si>
  <si>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</si>
  <si>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</si>
  <si>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</si>
  <si>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</si>
  <si>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</si>
  <si>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</si>
  <si>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</si>
  <si>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</si>
  <si>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</si>
  <si>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</si>
  <si>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</si>
  <si>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</si>
  <si>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</si>
  <si>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</si>
  <si>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</si>
  <si>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</si>
  <si>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</si>
  <si>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</si>
  <si>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</si>
  <si>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</si>
  <si>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</si>
  <si>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</si>
  <si>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</si>
  <si>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</si>
  <si>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</si>
  <si>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</si>
  <si>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</si>
  <si>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</si>
  <si>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</si>
  <si>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</si>
  <si>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</si>
  <si>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</si>
  <si>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</si>
  <si>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</si>
  <si>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</si>
  <si>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</si>
  <si>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</si>
  <si>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</si>
  <si>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</si>
  <si>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</si>
  <si>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</si>
  <si>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</si>
  <si>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</si>
  <si>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</si>
  <si>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</si>
  <si>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</si>
  <si>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</si>
  <si>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</si>
  <si>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</si>
  <si>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</si>
  <si>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</si>
  <si>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</si>
  <si>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</si>
  <si>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</si>
  <si>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</si>
  <si>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</si>
  <si>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</si>
  <si>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</si>
  <si>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</si>
  <si>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</si>
  <si>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</si>
  <si>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</si>
  <si>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</si>
  <si>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</si>
  <si>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</si>
  <si>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</si>
  <si>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</si>
  <si>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</si>
  <si>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</si>
  <si>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</si>
  <si>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</si>
  <si>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</si>
  <si>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</si>
  <si>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</si>
  <si>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</si>
  <si>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</si>
  <si>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</si>
  <si>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</si>
  <si>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</si>
  <si>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</si>
  <si>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</si>
  <si>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</si>
  <si>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</si>
  <si>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</si>
  <si>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</si>
  <si>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</si>
  <si>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</si>
  <si>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</si>
  <si>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</si>
  <si>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</si>
  <si>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</si>
  <si>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</si>
  <si>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</si>
  <si>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</si>
  <si>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</si>
  <si>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</si>
  <si>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</si>
  <si>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</si>
  <si>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</si>
  <si>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</si>
  <si>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</si>
  <si>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</si>
  <si>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</si>
  <si>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</si>
  <si>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</si>
  <si>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</si>
  <si>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</si>
  <si>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</si>
  <si>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</si>
  <si>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</si>
  <si>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</si>
  <si>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</si>
  <si>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</si>
  <si>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</si>
  <si>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</si>
  <si>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</si>
  <si>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</si>
  <si>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</si>
  <si>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</si>
  <si>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</si>
  <si>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</si>
  <si>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</si>
  <si>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</si>
  <si>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</si>
  <si>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</si>
  <si>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</si>
  <si>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</si>
  <si>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</si>
  <si>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</si>
  <si>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</si>
  <si>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</si>
  <si>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</si>
  <si>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</si>
  <si>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</si>
  <si>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</si>
  <si>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</si>
  <si>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</si>
  <si>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</si>
  <si>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</si>
  <si>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</si>
  <si>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</si>
  <si>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</si>
  <si>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</si>
  <si>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</si>
  <si>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</si>
  <si>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</si>
  <si>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</si>
  <si>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</si>
  <si>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</si>
  <si>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</si>
  <si>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</si>
  <si>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</si>
  <si>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</si>
  <si>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</si>
  <si>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</si>
  <si>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</si>
  <si>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</si>
  <si>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</si>
  <si>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</si>
  <si>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</si>
  <si>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</si>
  <si>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</si>
  <si>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</si>
  <si>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</si>
  <si>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</si>
  <si>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</si>
  <si>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</si>
  <si>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</si>
  <si>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</si>
  <si>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</si>
  <si>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</si>
  <si>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</si>
  <si>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</si>
  <si>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</si>
  <si>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</si>
  <si>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</si>
  <si>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</si>
  <si>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</si>
  <si>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</si>
  <si>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</si>
  <si>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</si>
  <si>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</si>
  <si>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</si>
  <si>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</si>
  <si>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</si>
  <si>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</si>
  <si>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</si>
  <si>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</si>
  <si>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</si>
  <si>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</si>
  <si>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</si>
  <si>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</si>
  <si>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</si>
  <si>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</si>
  <si>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</si>
  <si>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</si>
  <si>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</si>
  <si>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</si>
  <si>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</si>
  <si>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</si>
  <si>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</si>
  <si>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</si>
  <si>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</si>
  <si>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</si>
  <si>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</si>
  <si>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</si>
  <si>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</si>
  <si>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</si>
  <si>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</si>
  <si>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</si>
  <si>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</si>
  <si>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</si>
  <si>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</si>
  <si>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</si>
  <si>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</si>
  <si>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</si>
  <si>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</si>
  <si>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</si>
  <si>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</si>
  <si>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</si>
  <si>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</si>
  <si>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</si>
  <si>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</si>
  <si>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</si>
  <si>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</si>
  <si>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</si>
  <si>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</si>
  <si>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</si>
  <si>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</si>
  <si>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</si>
  <si>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</si>
  <si>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</si>
  <si>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</si>
  <si>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</si>
  <si>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</si>
  <si>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</si>
  <si>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</si>
  <si>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</si>
  <si>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</si>
  <si>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</si>
  <si>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</si>
  <si>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</si>
  <si>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</si>
  <si>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</si>
  <si>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</si>
  <si>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</si>
  <si>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</si>
  <si>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</si>
  <si>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</si>
  <si>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</si>
  <si>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</si>
  <si>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</si>
  <si>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</si>
  <si>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</si>
  <si>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</si>
  <si>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</si>
  <si>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</si>
  <si>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</si>
  <si>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</si>
  <si>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</si>
  <si>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</si>
  <si>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</si>
  <si>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</si>
  <si>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</si>
  <si>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</si>
  <si>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</si>
  <si>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</si>
  <si>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</si>
  <si>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</si>
  <si>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</si>
  <si>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</si>
  <si>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</si>
  <si>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</si>
  <si>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</si>
  <si>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</si>
  <si>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</si>
  <si>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</si>
  <si>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</si>
  <si>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</si>
  <si>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</si>
  <si>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</si>
  <si>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</si>
  <si>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</si>
  <si>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</si>
  <si>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</si>
  <si>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</si>
  <si>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</si>
  <si>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</si>
  <si>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</si>
  <si>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</si>
  <si>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</si>
  <si>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</si>
  <si>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</si>
  <si>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</si>
  <si>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</si>
  <si>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</si>
  <si>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</si>
  <si>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</si>
  <si>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</si>
  <si>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</si>
  <si>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</si>
  <si>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</si>
  <si>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</si>
  <si>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</si>
  <si>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</si>
  <si>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</si>
  <si>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</si>
  <si>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</si>
  <si>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</si>
  <si>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</si>
  <si>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</si>
  <si>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</si>
  <si>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</si>
  <si>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</si>
  <si>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</si>
  <si>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</si>
  <si>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</si>
  <si>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</si>
  <si>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</si>
  <si>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</si>
  <si>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</si>
  <si>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</si>
  <si>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</si>
  <si>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</si>
  <si>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</si>
  <si>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</si>
  <si>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</si>
  <si>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</si>
  <si>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</si>
  <si>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</si>
  <si>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</si>
  <si>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</si>
  <si>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</si>
  <si>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</si>
  <si>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</si>
  <si>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</si>
  <si>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</si>
  <si>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</si>
  <si>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</si>
  <si>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</si>
  <si>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</si>
  <si>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</si>
  <si>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</si>
  <si>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</si>
  <si>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</si>
  <si>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</si>
  <si>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</si>
  <si>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</si>
  <si>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</si>
  <si>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</si>
  <si>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</si>
  <si>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</si>
  <si>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</si>
  <si>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</si>
  <si>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</si>
  <si>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</si>
  <si>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</si>
  <si>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</si>
  <si>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</si>
  <si>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</si>
  <si>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</si>
  <si>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</si>
  <si>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</si>
  <si>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</si>
  <si>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</si>
  <si>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</si>
  <si>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</si>
  <si>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</si>
  <si>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</si>
  <si>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</si>
  <si>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</si>
  <si>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</si>
  <si>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</si>
  <si>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</si>
  <si>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</si>
  <si>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</si>
  <si>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</si>
  <si>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</si>
  <si>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</si>
  <si>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</si>
  <si>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</si>
  <si>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</si>
  <si>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</si>
  <si>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</si>
  <si>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</si>
  <si>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</si>
  <si>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</si>
  <si>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</si>
  <si>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</si>
  <si>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</si>
  <si>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</si>
  <si>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</si>
  <si>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</si>
  <si>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</si>
  <si>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</si>
  <si>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</si>
  <si>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</si>
  <si>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</si>
  <si>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</si>
  <si>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</si>
  <si>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</si>
  <si>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</si>
  <si>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</si>
  <si>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</si>
  <si>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</si>
  <si>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</si>
  <si>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</si>
  <si>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</si>
  <si>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</si>
  <si>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</si>
  <si>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</si>
  <si>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</si>
  <si>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</si>
  <si>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</si>
  <si>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</si>
  <si>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</si>
  <si>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</si>
  <si>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</si>
  <si>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</si>
  <si>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</si>
  <si>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</si>
  <si>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</si>
  <si>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</si>
  <si>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</si>
  <si>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</si>
  <si>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</si>
  <si>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</si>
  <si>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</si>
  <si>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</si>
  <si>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</si>
  <si>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</si>
  <si>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</si>
  <si>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</si>
  <si>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</si>
  <si>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</si>
  <si>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</si>
  <si>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</si>
  <si>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</si>
  <si>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</si>
  <si>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</si>
  <si>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</si>
  <si>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</si>
  <si>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</si>
  <si>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</si>
  <si>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</si>
  <si>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</si>
  <si>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</si>
  <si>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</si>
  <si>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</si>
  <si>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</si>
  <si>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</si>
  <si>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</si>
  <si>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</si>
  <si>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</si>
  <si>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</si>
  <si>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</si>
  <si>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</si>
  <si>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</si>
  <si>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</si>
  <si>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</si>
  <si>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</si>
  <si>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</si>
  <si>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</si>
  <si>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</si>
  <si>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</si>
  <si>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</si>
  <si>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</si>
  <si>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</si>
  <si>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</si>
  <si>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</si>
  <si>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</si>
  <si>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</si>
  <si>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</si>
  <si>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</si>
  <si>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</si>
  <si>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</si>
  <si>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</si>
  <si>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</si>
  <si>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</si>
  <si>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</si>
  <si>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</si>
  <si>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</si>
  <si>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</si>
  <si>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</si>
  <si>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</si>
  <si>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</si>
  <si>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</si>
  <si>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</si>
  <si>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</si>
  <si>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</si>
  <si>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</si>
  <si>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</si>
  <si>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</si>
  <si>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</si>
  <si>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</si>
  <si>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</si>
  <si>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</si>
  <si>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</si>
  <si>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</si>
  <si>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</si>
  <si>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</si>
  <si>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</si>
  <si>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</si>
  <si>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</si>
  <si>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</si>
  <si>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</si>
  <si>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</si>
  <si>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</si>
  <si>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</si>
  <si>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</si>
  <si>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</si>
  <si>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</si>
  <si>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</si>
  <si>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</si>
  <si>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</si>
  <si>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</si>
  <si>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</si>
  <si>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</si>
  <si>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</si>
  <si>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</si>
  <si>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</si>
  <si>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</si>
  <si>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</si>
  <si>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</si>
  <si>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</si>
  <si>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</si>
  <si>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</si>
  <si>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</si>
  <si>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</si>
  <si>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</si>
  <si>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</si>
  <si>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</si>
  <si>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</si>
  <si>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</si>
  <si>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</si>
  <si>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</si>
  <si>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</si>
  <si>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</si>
  <si>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</si>
  <si>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</si>
  <si>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</si>
  <si>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</si>
  <si>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</si>
  <si>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</si>
  <si>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</si>
  <si>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</si>
  <si>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</si>
  <si>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</si>
  <si>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</si>
  <si>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</si>
  <si>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</si>
  <si>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</si>
  <si>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</si>
  <si>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</si>
  <si>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</si>
  <si>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</si>
  <si>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</si>
  <si>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</si>
  <si>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</si>
  <si>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</si>
  <si>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</si>
  <si>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</si>
  <si>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</si>
  <si>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</si>
  <si>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</si>
  <si>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</si>
  <si>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</si>
  <si>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</si>
  <si>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</si>
  <si>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</si>
  <si>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</si>
  <si>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</si>
  <si>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</si>
  <si>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</si>
  <si>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</si>
  <si>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</si>
  <si>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</si>
  <si>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</si>
  <si>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</si>
  <si>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</si>
  <si>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</si>
  <si>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</si>
  <si>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</si>
  <si>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</si>
  <si>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</si>
  <si>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</si>
  <si>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</si>
  <si>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</si>
  <si>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</si>
  <si>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</si>
  <si>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</si>
  <si>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</si>
  <si>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</si>
  <si>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</si>
  <si>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</si>
  <si>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</si>
  <si>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</si>
  <si>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</si>
  <si>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</si>
  <si>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</si>
  <si>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</si>
  <si>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</si>
  <si>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</si>
  <si>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</si>
  <si>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</si>
  <si>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</si>
  <si>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</si>
  <si>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</si>
  <si>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</si>
  <si>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</si>
  <si>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</si>
  <si>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</si>
  <si>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</si>
  <si>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</si>
  <si>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</si>
  <si>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</si>
  <si>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</si>
  <si>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</si>
  <si>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</si>
  <si>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</si>
  <si>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</si>
  <si>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</si>
  <si>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</si>
  <si>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</si>
  <si>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</si>
  <si>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</si>
  <si>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</si>
  <si>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</si>
  <si>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</si>
  <si>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</si>
  <si>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</si>
  <si>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</si>
  <si>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</si>
  <si>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</si>
  <si>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</si>
  <si>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</si>
  <si>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</si>
  <si>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</si>
  <si>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</si>
  <si>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</si>
  <si>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</si>
  <si>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</si>
  <si>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</si>
  <si>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</si>
  <si>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</si>
  <si>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</si>
  <si>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</si>
  <si>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</si>
  <si>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</si>
  <si>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</si>
  <si>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</si>
  <si>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</si>
  <si>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</si>
  <si>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</si>
  <si>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</si>
  <si>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</si>
  <si>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</si>
  <si>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</si>
  <si>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</si>
  <si>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</si>
  <si>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</si>
  <si>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</si>
  <si>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</si>
  <si>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</si>
  <si>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</si>
  <si>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</si>
  <si>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</si>
  <si>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</si>
  <si>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</si>
  <si>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</si>
  <si>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</si>
  <si>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</si>
  <si>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</si>
  <si>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</si>
  <si>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</si>
  <si>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</si>
  <si>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</si>
  <si>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</si>
  <si>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</si>
  <si>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</si>
  <si>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</si>
  <si>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</si>
  <si>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</si>
  <si>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</si>
  <si>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</si>
  <si>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</si>
  <si>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</si>
  <si>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</si>
  <si>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</si>
  <si>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</si>
  <si>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</si>
  <si>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</si>
  <si>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</si>
  <si>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</si>
  <si>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</si>
  <si>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</si>
  <si>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</si>
  <si>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</si>
  <si>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</si>
  <si>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</si>
  <si>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</si>
  <si>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</si>
  <si>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</si>
  <si>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</si>
  <si>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</si>
  <si>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</si>
  <si>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</si>
  <si>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</si>
  <si>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</si>
  <si>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</si>
  <si>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</si>
  <si>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</si>
  <si>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</si>
  <si>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</si>
  <si>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</si>
  <si>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</si>
  <si>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</si>
  <si>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</si>
  <si>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</si>
  <si>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</si>
  <si>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</si>
  <si>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</si>
  <si>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</si>
  <si>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</si>
  <si>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</si>
  <si>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</si>
  <si>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</si>
  <si>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</si>
  <si>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</si>
  <si>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</si>
  <si>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</si>
  <si>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</si>
  <si>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</si>
  <si>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</si>
  <si>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</si>
  <si>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</si>
  <si>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</si>
  <si>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</si>
  <si>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</si>
  <si>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</si>
  <si>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</si>
  <si>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</si>
  <si>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</si>
  <si>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</si>
  <si>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</si>
  <si>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</si>
  <si>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</si>
  <si>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</si>
  <si>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</si>
  <si>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</si>
  <si>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</si>
  <si>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</si>
  <si>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</si>
  <si>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</si>
  <si>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</si>
  <si>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</si>
  <si>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</si>
  <si>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</si>
  <si>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</si>
  <si>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</si>
  <si>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</si>
  <si>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</si>
  <si>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</si>
  <si>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</si>
  <si>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</si>
  <si>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</si>
  <si>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</si>
  <si>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</si>
  <si>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</si>
  <si>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</si>
  <si>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</si>
  <si>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</si>
  <si>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</si>
  <si>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</si>
  <si>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</si>
  <si>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</si>
  <si>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</si>
  <si>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</si>
  <si>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</si>
  <si>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</si>
  <si>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</si>
  <si>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</si>
  <si>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</si>
  <si>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</si>
  <si>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</si>
  <si>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</si>
  <si>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</si>
  <si>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</si>
  <si>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</si>
  <si>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</si>
  <si>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</si>
  <si>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</si>
  <si>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</si>
  <si>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</si>
  <si>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</si>
  <si>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</si>
  <si>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</si>
  <si>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</si>
  <si>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</si>
  <si>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</si>
  <si>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</si>
  <si>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</si>
  <si>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</si>
  <si>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</si>
  <si>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</si>
  <si>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</si>
  <si>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</si>
  <si>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</si>
  <si>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</si>
  <si>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</si>
  <si>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</si>
  <si>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</si>
  <si>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</si>
  <si>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</si>
  <si>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</si>
  <si>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</si>
  <si>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</si>
  <si>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</si>
  <si>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</si>
  <si>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</si>
  <si>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</si>
  <si>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</si>
  <si>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</si>
  <si>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</si>
  <si>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</si>
  <si>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</si>
  <si>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</si>
  <si>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</si>
  <si>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</si>
  <si>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</si>
  <si>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</si>
  <si>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</si>
  <si>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</si>
  <si>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</si>
  <si>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</si>
  <si>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</si>
  <si>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</si>
  <si>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</si>
  <si>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</si>
  <si>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</si>
  <si>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</si>
  <si>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</si>
  <si>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</si>
  <si>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</si>
  <si>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</si>
  <si>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</si>
  <si>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</si>
  <si>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</si>
  <si>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</si>
  <si>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</si>
  <si>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</si>
  <si>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</si>
  <si>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</si>
  <si>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</si>
  <si>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</si>
  <si>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</si>
  <si>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</si>
  <si>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</si>
  <si>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</si>
  <si>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</si>
  <si>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</si>
  <si>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</si>
  <si>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</si>
  <si>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</si>
  <si>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</si>
  <si>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</si>
  <si>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</si>
  <si>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</si>
  <si>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</si>
  <si>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</si>
  <si>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</si>
  <si>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</si>
  <si>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</si>
  <si>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</si>
  <si>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</si>
  <si>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</si>
  <si>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</si>
  <si>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</si>
  <si>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</si>
  <si>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</si>
  <si>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</si>
  <si>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</si>
  <si>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</si>
  <si>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</si>
  <si>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</si>
  <si>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</si>
  <si>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</si>
  <si>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</si>
  <si>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</si>
  <si>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</si>
  <si>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</si>
  <si>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</si>
  <si>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</si>
  <si>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</si>
  <si>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</si>
  <si>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</si>
  <si>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</si>
  <si>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</si>
  <si>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</si>
  <si>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</si>
  <si>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</si>
  <si>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</si>
  <si>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</si>
  <si>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</si>
  <si>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</si>
  <si>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</si>
  <si>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</si>
  <si>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</si>
  <si>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</si>
  <si>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</si>
  <si>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</si>
  <si>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</si>
  <si>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</si>
  <si>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</si>
  <si>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</si>
  <si>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</si>
  <si>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</si>
  <si>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</si>
  <si>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</si>
  <si>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</si>
  <si>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</si>
  <si>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</si>
  <si>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</si>
  <si>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</si>
  <si>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</si>
  <si>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</si>
  <si>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</si>
  <si>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</si>
  <si>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</si>
  <si>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</si>
  <si>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</si>
  <si>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</si>
  <si>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</si>
  <si>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</si>
  <si>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</si>
  <si>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</si>
  <si>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</si>
  <si>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</si>
  <si>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</si>
  <si>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</si>
  <si>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</si>
  <si>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</si>
  <si>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</si>
  <si>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</si>
  <si>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</si>
  <si>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</si>
  <si>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</si>
  <si>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</si>
  <si>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</si>
  <si>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</si>
  <si>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</si>
  <si>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</si>
  <si>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</si>
  <si>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</si>
  <si>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</si>
  <si>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</si>
  <si>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</si>
  <si>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</si>
  <si>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</si>
  <si>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</si>
  <si>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</si>
  <si>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</si>
  <si>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</si>
  <si>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</si>
  <si>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</si>
  <si>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</si>
  <si>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</si>
  <si>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</si>
  <si>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</si>
  <si>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</si>
  <si>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</si>
  <si>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</si>
  <si>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</si>
  <si>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</si>
  <si>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</si>
  <si>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</si>
  <si>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</si>
  <si>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</si>
  <si>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</si>
  <si>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</si>
  <si>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</si>
  <si>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</si>
  <si>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</si>
  <si>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</si>
  <si>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</si>
  <si>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</si>
  <si>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</si>
  <si>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</si>
  <si>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</si>
  <si>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</si>
  <si>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</si>
  <si>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</si>
  <si>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</si>
  <si>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</si>
  <si>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</si>
  <si>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</si>
  <si>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</si>
  <si>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</si>
  <si>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</si>
  <si>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</si>
  <si>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</si>
  <si>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</si>
  <si>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</si>
  <si>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</si>
  <si>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</si>
  <si>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</si>
  <si>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</si>
  <si>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</si>
  <si>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</si>
  <si>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</si>
  <si>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</si>
  <si>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</si>
  <si>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</si>
  <si>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</si>
  <si>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</si>
  <si>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</si>
  <si>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</si>
  <si>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</si>
  <si>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</si>
  <si>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</si>
  <si>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</si>
  <si>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</si>
  <si>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</si>
  <si>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</si>
  <si>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</si>
  <si>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</si>
  <si>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</si>
  <si>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</si>
  <si>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</si>
  <si>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</si>
  <si>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</si>
  <si>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</si>
  <si>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</si>
  <si>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</si>
  <si>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</si>
  <si>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</si>
  <si>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</si>
  <si>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</si>
  <si>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</si>
  <si>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</si>
  <si>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</si>
  <si>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</si>
  <si>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</si>
  <si>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</si>
  <si>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</si>
  <si>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</si>
  <si>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</si>
  <si>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</si>
  <si>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</si>
  <si>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</si>
  <si>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</si>
  <si>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</si>
  <si>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</si>
  <si>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</si>
  <si>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</si>
  <si>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</si>
  <si>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</si>
  <si>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</si>
  <si>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</si>
  <si>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</si>
  <si>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</si>
  <si>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</si>
  <si>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</si>
  <si>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</si>
  <si>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</si>
  <si>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</si>
  <si>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</si>
  <si>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</si>
  <si>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</si>
  <si>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</si>
  <si>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</si>
  <si>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</si>
  <si>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</si>
  <si>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</si>
  <si>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</si>
  <si>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</si>
  <si>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</si>
  <si>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</si>
  <si>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</si>
  <si>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</si>
  <si>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</si>
  <si>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</si>
  <si>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</si>
  <si>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</si>
  <si>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</si>
  <si>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</si>
  <si>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</si>
  <si>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</si>
  <si>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</si>
  <si>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</si>
  <si>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</si>
  <si>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</si>
  <si>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</si>
  <si>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</si>
  <si>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</si>
  <si>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</si>
  <si>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</si>
  <si>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</si>
  <si>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</si>
  <si>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</si>
  <si>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</si>
  <si>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</si>
  <si>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</si>
  <si>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</si>
  <si>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</si>
  <si>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</si>
  <si>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</si>
  <si>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</si>
  <si>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</si>
  <si>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</si>
  <si>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</si>
  <si>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</si>
  <si>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</si>
  <si>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</si>
  <si>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</si>
  <si>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</si>
  <si>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</si>
  <si>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</si>
  <si>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</si>
  <si>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</si>
  <si>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</si>
  <si>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</si>
  <si>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</si>
  <si>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</si>
  <si>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</si>
  <si>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</si>
  <si>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</si>
  <si>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</si>
  <si>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</si>
  <si>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</si>
  <si>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</si>
  <si>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</si>
  <si>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</si>
  <si>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</si>
  <si>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</si>
  <si>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</si>
  <si>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</si>
  <si>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</si>
  <si>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</si>
  <si>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</si>
  <si>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</si>
  <si>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</si>
  <si>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</si>
  <si>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</si>
  <si>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</si>
  <si>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</si>
  <si>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</si>
  <si>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</si>
  <si>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</si>
  <si>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</si>
  <si>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</si>
  <si>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</si>
  <si>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</si>
  <si>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</si>
  <si>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</si>
  <si>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</si>
  <si>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</si>
  <si>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</si>
  <si>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</si>
  <si>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</si>
  <si>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</si>
  <si>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</si>
  <si>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</si>
  <si>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</si>
  <si>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</si>
  <si>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</si>
  <si>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</si>
  <si>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</si>
  <si>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</si>
  <si>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</si>
  <si>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</si>
  <si>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</si>
  <si>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</si>
  <si>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</si>
  <si>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</si>
  <si>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</si>
  <si>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</si>
  <si>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</si>
  <si>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</si>
  <si>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</si>
  <si>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</si>
  <si>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</si>
  <si>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</si>
  <si>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</si>
  <si>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</si>
  <si>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</si>
  <si>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</si>
  <si>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</si>
  <si>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</si>
  <si>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</si>
  <si>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</si>
  <si>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</si>
  <si>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</si>
  <si>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</si>
  <si>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</si>
  <si>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</si>
  <si>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</si>
  <si>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</si>
  <si>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</si>
  <si>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</si>
  <si>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</si>
  <si>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</si>
  <si>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</si>
  <si>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</si>
  <si>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</si>
  <si>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</si>
  <si>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</si>
  <si>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</si>
  <si>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</si>
  <si>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</si>
  <si>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</si>
  <si>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</si>
  <si>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</si>
  <si>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</si>
  <si>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</si>
  <si>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</si>
  <si>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</si>
  <si>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</si>
  <si>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</si>
  <si>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</si>
  <si>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</si>
  <si>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</si>
  <si>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</si>
  <si>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</si>
  <si>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</si>
  <si>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</si>
  <si>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</si>
  <si>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</si>
  <si>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</si>
  <si>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</si>
  <si>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</si>
  <si>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</si>
  <si>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</si>
  <si>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</si>
  <si>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</si>
  <si>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</si>
  <si>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</si>
  <si>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</si>
  <si>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</si>
  <si>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</si>
  <si>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</si>
  <si>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</si>
  <si>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</si>
  <si>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</si>
  <si>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</si>
  <si>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</si>
  <si>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</si>
  <si>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</si>
  <si>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</si>
  <si>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</si>
  <si>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</si>
  <si>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</si>
  <si>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</si>
  <si>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</si>
  <si>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</si>
  <si>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</si>
  <si>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</si>
  <si>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</si>
  <si>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</si>
  <si>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</si>
  <si>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</si>
  <si>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</si>
  <si>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</si>
  <si>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</si>
  <si>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</si>
  <si>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</si>
  <si>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</si>
  <si>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</si>
  <si>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</si>
  <si>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</si>
  <si>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</si>
  <si>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</si>
  <si>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</si>
  <si>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</si>
  <si>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</si>
  <si>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</si>
  <si>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</si>
  <si>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</si>
  <si>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</si>
  <si>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</si>
  <si>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</si>
  <si>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</si>
  <si>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</si>
  <si>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</si>
  <si>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</si>
  <si>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</si>
  <si>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</si>
  <si>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</si>
  <si>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</si>
  <si>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</si>
  <si>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</si>
  <si>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</si>
  <si>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</si>
  <si>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</si>
  <si>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</si>
  <si>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</si>
  <si>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</si>
  <si>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</si>
  <si>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</si>
  <si>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</si>
  <si>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</si>
  <si>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</si>
  <si>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</si>
  <si>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</si>
  <si>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</si>
  <si>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</si>
  <si>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</si>
  <si>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</si>
  <si>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</si>
  <si>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</si>
  <si>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</si>
  <si>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</si>
  <si>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</si>
  <si>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</si>
  <si>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</si>
  <si>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</si>
  <si>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</si>
  <si>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</si>
  <si>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</si>
  <si>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</si>
  <si>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</si>
  <si>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</si>
  <si>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</si>
  <si>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</si>
  <si>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</si>
  <si>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</si>
  <si>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</si>
  <si>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</si>
  <si>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</si>
  <si>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</si>
  <si>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</si>
  <si>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</si>
  <si>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</si>
  <si>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</si>
  <si>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</si>
  <si>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</si>
  <si>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</si>
  <si>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</si>
  <si>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</si>
  <si>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</si>
  <si>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</si>
  <si>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</si>
  <si>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</si>
  <si>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</si>
  <si>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</si>
  <si>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</si>
  <si>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</si>
  <si>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</si>
  <si>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</si>
  <si>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</si>
  <si>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</si>
  <si>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</si>
  <si>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</si>
  <si>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</si>
  <si>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</si>
  <si>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</si>
  <si>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</si>
  <si>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</si>
  <si>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</si>
  <si>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</si>
  <si>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</si>
  <si>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</si>
  <si>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</si>
  <si>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</si>
  <si>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</si>
  <si>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</si>
  <si>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</si>
  <si>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</si>
  <si>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</si>
  <si>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</si>
  <si>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</si>
  <si>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</si>
  <si>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</si>
  <si>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</si>
  <si>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</si>
  <si>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</si>
  <si>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</si>
  <si>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</si>
  <si>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</si>
  <si>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</si>
  <si>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</si>
  <si>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</si>
  <si>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</si>
  <si>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</si>
  <si>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</si>
  <si>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</si>
  <si>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</si>
  <si>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</si>
  <si>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</si>
  <si>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</si>
  <si>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</si>
  <si>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</si>
  <si>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</si>
  <si>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</si>
  <si>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</si>
  <si>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</si>
  <si>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</si>
  <si>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</si>
  <si>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</si>
  <si>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</si>
  <si>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</si>
  <si>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</si>
  <si>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</si>
  <si>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</si>
  <si>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</si>
  <si>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</si>
  <si>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</si>
  <si>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</si>
  <si>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</si>
  <si>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</si>
  <si>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</si>
  <si>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</si>
  <si>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</si>
  <si>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</si>
  <si>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</si>
  <si>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</si>
  <si>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</si>
  <si>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</si>
  <si>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</si>
  <si>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</si>
  <si>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</si>
  <si>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</si>
  <si>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</si>
  <si>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</si>
  <si>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</si>
  <si>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</si>
  <si>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</si>
  <si>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</si>
  <si>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</si>
  <si>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</si>
  <si>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</si>
  <si>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</si>
  <si>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</si>
  <si>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</si>
  <si>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</si>
  <si>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</si>
  <si>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</si>
  <si>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</si>
  <si>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</si>
  <si>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</si>
  <si>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</si>
  <si>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</si>
  <si>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</si>
  <si>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</si>
  <si>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</si>
  <si>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</si>
  <si>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</si>
  <si>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</si>
  <si>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</si>
  <si>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</si>
  <si>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</si>
  <si>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</si>
  <si>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</si>
  <si>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</si>
  <si>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</si>
  <si>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</si>
  <si>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</si>
  <si>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</si>
  <si>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</si>
  <si>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</si>
  <si>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</si>
  <si>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</si>
  <si>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</si>
  <si>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</si>
  <si>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</si>
  <si>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</si>
  <si>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</si>
  <si>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</si>
  <si>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</si>
  <si>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</si>
  <si>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</si>
  <si>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</si>
  <si>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</si>
  <si>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</si>
  <si>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</si>
  <si>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</si>
  <si>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</si>
  <si>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</si>
  <si>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</si>
  <si>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</si>
  <si>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</si>
  <si>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</si>
  <si>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</si>
  <si>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</si>
  <si>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</si>
  <si>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</si>
  <si>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</si>
  <si>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</si>
  <si>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</si>
  <si>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</si>
  <si>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</si>
  <si>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</si>
  <si>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</si>
  <si>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</si>
  <si>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</si>
  <si>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</si>
  <si>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</si>
  <si>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</si>
  <si>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</si>
  <si>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</si>
  <si>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</si>
  <si>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</si>
  <si>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</si>
  <si>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</si>
  <si>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</si>
  <si>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</si>
  <si>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</si>
  <si>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</si>
  <si>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</si>
  <si>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</si>
  <si>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</si>
  <si>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</si>
  <si>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</si>
  <si>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</si>
  <si>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</si>
  <si>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</si>
  <si>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</si>
  <si>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</si>
  <si>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</si>
  <si>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</si>
  <si>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</si>
  <si>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</si>
  <si>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</si>
  <si>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</si>
  <si>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</si>
  <si>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</si>
  <si>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</si>
  <si>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</si>
  <si>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</si>
  <si>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</si>
  <si>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</si>
  <si>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</si>
  <si>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</si>
  <si>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</si>
  <si>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</si>
  <si>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</si>
  <si>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</si>
  <si>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</si>
  <si>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</si>
  <si>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</si>
  <si>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</si>
  <si>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</si>
  <si>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</si>
  <si>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</si>
  <si>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</si>
  <si>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</si>
  <si>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</si>
  <si>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</si>
  <si>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</si>
  <si>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</si>
  <si>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</si>
  <si>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</si>
  <si>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</si>
  <si>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</si>
  <si>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</si>
  <si>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</si>
  <si>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</si>
  <si>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</si>
  <si>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</si>
  <si>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</si>
  <si>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</si>
  <si>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</si>
  <si>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</si>
  <si>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</si>
  <si>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</si>
  <si>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</si>
  <si>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</si>
  <si>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</si>
  <si>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</si>
  <si>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</si>
  <si>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</si>
  <si>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</si>
  <si>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</si>
  <si>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</si>
  <si>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</si>
  <si>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</si>
  <si>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</si>
  <si>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</si>
  <si>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</si>
  <si>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</si>
  <si>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</si>
  <si>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</si>
  <si>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</si>
  <si>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</si>
  <si>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</si>
  <si>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</si>
  <si>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</si>
  <si>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</si>
  <si>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</si>
  <si>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</si>
  <si>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</si>
  <si>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</si>
  <si>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</si>
  <si>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</si>
  <si>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</si>
  <si>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</si>
  <si>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</si>
  <si>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</si>
  <si>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</si>
  <si>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</si>
  <si>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</si>
  <si>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</si>
  <si>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</si>
  <si>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</si>
  <si>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</si>
  <si>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</si>
  <si>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</si>
  <si>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</si>
  <si>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</si>
  <si>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</si>
  <si>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</si>
  <si>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</si>
  <si>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</si>
  <si>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</si>
  <si>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</si>
  <si>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</si>
  <si>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</si>
  <si>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</si>
  <si>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</si>
  <si>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</si>
  <si>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</si>
  <si>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</si>
  <si>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</si>
  <si>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</si>
  <si>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</si>
  <si>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</si>
  <si>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</si>
  <si>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</si>
  <si>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</si>
  <si>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</si>
  <si>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</si>
  <si>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</si>
  <si>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</si>
  <si>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</si>
  <si>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</si>
  <si>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</si>
  <si>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</si>
  <si>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</si>
  <si>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</si>
  <si>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</si>
  <si>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</si>
  <si>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</si>
  <si>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</si>
  <si>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</si>
  <si>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</si>
  <si>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</si>
  <si>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</si>
  <si>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</si>
  <si>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</si>
  <si>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</si>
  <si>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</si>
  <si>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</si>
  <si>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</si>
  <si>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</si>
  <si>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</si>
  <si>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</si>
  <si>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</si>
  <si>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</si>
  <si>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</si>
  <si>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</si>
  <si>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</si>
  <si>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</si>
  <si>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</si>
  <si>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</si>
  <si>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</si>
  <si>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</si>
  <si>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</si>
  <si>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</si>
  <si>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</si>
  <si>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</si>
  <si>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</si>
  <si>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</si>
  <si>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</si>
  <si>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</si>
  <si>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</si>
  <si>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</si>
  <si>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</si>
  <si>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</si>
  <si>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</si>
  <si>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</si>
  <si>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</si>
  <si>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</si>
  <si>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</si>
  <si>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</si>
  <si>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</si>
  <si>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</si>
  <si>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</si>
  <si>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</si>
  <si>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</si>
  <si>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</si>
  <si>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</si>
  <si>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</si>
  <si>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</si>
  <si>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</si>
  <si>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</si>
  <si>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</si>
  <si>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</si>
  <si>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</si>
  <si>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</si>
  <si>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</si>
  <si>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</si>
  <si>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</si>
  <si>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</si>
  <si>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</si>
  <si>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</si>
  <si>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</si>
  <si>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</si>
  <si>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</si>
  <si>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</si>
  <si>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</si>
  <si>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</si>
  <si>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</si>
  <si>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</si>
  <si>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</si>
  <si>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</si>
  <si>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</si>
  <si>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</si>
  <si>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</si>
  <si>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</si>
  <si>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</si>
  <si>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</si>
  <si>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</si>
  <si>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</si>
  <si>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</si>
  <si>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</si>
  <si>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</si>
  <si>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</si>
  <si>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</si>
  <si>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</si>
  <si>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</si>
  <si>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</si>
  <si>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</si>
  <si>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</si>
  <si>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</si>
  <si>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</si>
  <si>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</si>
  <si>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</si>
  <si>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</si>
  <si>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</si>
  <si>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</si>
  <si>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</si>
  <si>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</si>
  <si>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</si>
  <si>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</si>
  <si>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</si>
  <si>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</si>
  <si>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</si>
  <si>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</si>
  <si>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</si>
  <si>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</si>
  <si>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</si>
  <si>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</si>
  <si>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</si>
  <si>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</si>
  <si>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</si>
  <si>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</si>
  <si>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</si>
  <si>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</si>
  <si>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</si>
  <si>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</si>
  <si>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</si>
  <si>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</si>
  <si>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</si>
  <si>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</si>
  <si>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</si>
  <si>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</si>
  <si>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</si>
  <si>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</si>
  <si>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</si>
  <si>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</si>
  <si>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</si>
  <si>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</si>
  <si>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</si>
  <si>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</si>
  <si>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</si>
  <si>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</si>
  <si>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</si>
  <si>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</si>
  <si>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</si>
  <si>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</si>
  <si>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</si>
  <si>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</si>
  <si>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</si>
  <si>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</si>
  <si>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</si>
  <si>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</si>
  <si>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</si>
  <si>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</si>
  <si>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</si>
  <si>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</si>
  <si>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</si>
  <si>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</si>
  <si>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</si>
  <si>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</si>
  <si>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</si>
  <si>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</si>
  <si>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</si>
  <si>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</si>
  <si>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</si>
  <si>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</si>
  <si>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</si>
  <si>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</si>
  <si>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</si>
  <si>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</si>
  <si>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</si>
  <si>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</si>
  <si>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</si>
  <si>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</si>
  <si>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</si>
  <si>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</si>
  <si>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</si>
  <si>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</si>
  <si>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</si>
  <si>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</si>
  <si>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</si>
  <si>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</si>
  <si>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</si>
  <si>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</si>
  <si>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</si>
  <si>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</si>
  <si>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</si>
  <si>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</si>
  <si>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</si>
  <si>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</si>
  <si>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</si>
  <si>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</si>
  <si>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</si>
  <si>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</si>
  <si>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</si>
  <si>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</si>
  <si>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</si>
  <si>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</si>
  <si>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</si>
  <si>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</si>
  <si>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</si>
  <si>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</si>
  <si>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</si>
  <si>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</si>
  <si>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</si>
  <si>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</si>
  <si>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</si>
  <si>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</si>
  <si>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</si>
  <si>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</si>
  <si>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</si>
  <si>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</si>
  <si>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</si>
  <si>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</si>
  <si>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</si>
  <si>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</si>
  <si>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</si>
  <si>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</si>
  <si>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</si>
  <si>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</si>
  <si>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</si>
  <si>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</si>
  <si>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</si>
  <si>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</si>
  <si>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</si>
  <si>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</si>
  <si>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</si>
  <si>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</si>
  <si>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</si>
  <si>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</si>
  <si>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</si>
  <si>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</si>
  <si>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</si>
  <si>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</si>
  <si>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</si>
  <si>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</si>
  <si>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</si>
  <si>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</si>
  <si>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</si>
  <si>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</si>
  <si>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</si>
  <si>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</si>
  <si>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</si>
  <si>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</si>
  <si>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</si>
  <si>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</si>
  <si>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</si>
  <si>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</si>
  <si>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</si>
  <si>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</si>
  <si>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</si>
  <si>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</si>
  <si>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</si>
  <si>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</si>
  <si>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</si>
  <si>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</si>
  <si>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</si>
  <si>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</si>
  <si>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</si>
  <si>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</si>
  <si>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</si>
  <si>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</si>
  <si>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</si>
  <si>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</si>
  <si>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</si>
  <si>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</si>
  <si>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</si>
  <si>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</si>
  <si>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</si>
  <si>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</si>
  <si>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</si>
  <si>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</si>
  <si>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</si>
  <si>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</si>
  <si>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</si>
  <si>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</si>
  <si>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</si>
  <si>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</si>
  <si>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</si>
  <si>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</si>
  <si>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</si>
  <si>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</si>
  <si>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</si>
  <si>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</si>
  <si>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</si>
  <si>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</si>
  <si>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</si>
  <si>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</si>
  <si>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</si>
  <si>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</si>
  <si>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</si>
  <si>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</si>
  <si>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</si>
  <si>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</si>
  <si>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</si>
  <si>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</si>
  <si>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</si>
  <si>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</si>
  <si>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</si>
  <si>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</si>
  <si>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</si>
  <si>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</si>
  <si>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</si>
  <si>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</si>
  <si>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</si>
  <si>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</si>
  <si>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</si>
  <si>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</si>
  <si>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</si>
  <si>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</si>
  <si>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</si>
  <si>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</si>
  <si>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</si>
  <si>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</si>
  <si>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</si>
  <si>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</si>
  <si>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</si>
  <si>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</si>
  <si>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</si>
  <si>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</si>
  <si>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</si>
  <si>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</si>
  <si>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</si>
  <si>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</si>
  <si>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</si>
  <si>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</si>
  <si>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</si>
  <si>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</si>
  <si>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</si>
  <si>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</si>
  <si>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</si>
  <si>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</si>
  <si>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</si>
  <si>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</si>
  <si>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</si>
  <si>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</si>
  <si>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</si>
  <si>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</si>
  <si>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</si>
  <si>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</si>
  <si>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</si>
  <si>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</si>
  <si>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</si>
  <si>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</si>
  <si>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</si>
  <si>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</si>
  <si>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</si>
  <si>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</si>
  <si>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</si>
  <si>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</si>
  <si>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</si>
  <si>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</si>
  <si>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</si>
  <si>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</si>
  <si>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</si>
  <si>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</si>
  <si>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</si>
  <si>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</si>
  <si>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</si>
  <si>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</si>
  <si>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</si>
  <si>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</si>
  <si>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</si>
  <si>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</si>
  <si>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</si>
  <si>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</si>
  <si>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</si>
  <si>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</si>
  <si>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</si>
  <si>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</si>
  <si>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</si>
  <si>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</si>
  <si>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</si>
  <si>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</si>
  <si>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</si>
  <si>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</si>
  <si>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</si>
  <si>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</si>
  <si>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</si>
  <si>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</si>
  <si>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</si>
  <si>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</si>
  <si>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</si>
  <si>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</si>
  <si>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</si>
  <si>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</si>
  <si>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</si>
  <si>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</si>
  <si>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</si>
  <si>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</si>
  <si>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</si>
  <si>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</si>
  <si>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</si>
  <si>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</si>
  <si>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</si>
  <si>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</si>
  <si>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</si>
  <si>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</si>
  <si>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</si>
  <si>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</si>
  <si>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</si>
  <si>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</si>
  <si>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</si>
  <si>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</si>
  <si>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</si>
  <si>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</si>
  <si>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</si>
  <si>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</si>
  <si>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</si>
  <si>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</si>
  <si>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</si>
  <si>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</si>
  <si>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</si>
  <si>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</si>
  <si>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</si>
  <si>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</si>
  <si>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</si>
  <si>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</si>
  <si>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</si>
  <si>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</si>
  <si>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</si>
  <si>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</si>
  <si>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</si>
  <si>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</si>
  <si>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</si>
  <si>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</si>
  <si>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</si>
  <si>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</si>
  <si>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</si>
  <si>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</si>
  <si>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</si>
  <si>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</si>
  <si>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</si>
  <si>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</si>
  <si>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</si>
  <si>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</si>
  <si>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</si>
  <si>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</si>
  <si>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</si>
  <si>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</si>
  <si>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</si>
  <si>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</si>
  <si>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</si>
  <si>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</si>
  <si>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</si>
  <si>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</si>
  <si>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</si>
  <si>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</si>
  <si>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</si>
  <si>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</si>
  <si>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</si>
  <si>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</si>
  <si>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</si>
  <si>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</si>
  <si>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</si>
  <si>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</si>
  <si>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</si>
  <si>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</si>
  <si>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</si>
  <si>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</si>
  <si>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</si>
  <si>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</si>
  <si>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</si>
  <si>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</si>
  <si>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</si>
  <si>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</si>
  <si>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</si>
  <si>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</si>
  <si>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</si>
  <si>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</si>
  <si>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</si>
  <si>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</si>
  <si>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</si>
  <si>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</si>
  <si>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</si>
  <si>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</si>
  <si>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</si>
  <si>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</si>
  <si>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</si>
  <si>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</si>
  <si>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</si>
  <si>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</si>
  <si>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</si>
  <si>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</si>
  <si>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</si>
  <si>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</si>
  <si>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</si>
  <si>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</si>
  <si>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</si>
  <si>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</si>
  <si>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</si>
  <si>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</si>
  <si>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</si>
  <si>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</si>
  <si>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</si>
  <si>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</si>
  <si>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</si>
  <si>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</si>
  <si>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</si>
  <si>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</si>
  <si>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</si>
  <si>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</si>
  <si>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</si>
  <si>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</si>
  <si>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</si>
  <si>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</si>
  <si>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</si>
  <si>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</si>
  <si>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</si>
  <si>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</si>
  <si>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</si>
  <si>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</si>
  <si>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</si>
  <si>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</si>
  <si>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</si>
  <si>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</si>
  <si>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</si>
  <si>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</si>
  <si>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</si>
  <si>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</si>
  <si>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</si>
  <si>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</si>
  <si>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</si>
  <si>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</si>
  <si>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</si>
  <si>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</si>
  <si>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</si>
  <si>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</si>
  <si>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</si>
  <si>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</si>
  <si>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</si>
  <si>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</si>
  <si>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</si>
  <si>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</si>
  <si>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</si>
  <si>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</si>
  <si>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</si>
  <si>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</si>
  <si>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</si>
  <si>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</si>
  <si>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</si>
  <si>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</si>
  <si>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</si>
  <si>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</si>
  <si>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</si>
  <si>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</si>
  <si>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</si>
  <si>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</si>
  <si>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</si>
  <si>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</si>
  <si>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</si>
  <si>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</si>
  <si>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</si>
  <si>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</si>
  <si>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</si>
  <si>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</si>
  <si>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</si>
  <si>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</si>
  <si>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</si>
  <si>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</si>
  <si>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</si>
  <si>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</si>
  <si>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</si>
  <si>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</si>
  <si>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</si>
  <si>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</si>
  <si>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</si>
  <si>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</si>
  <si>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</si>
  <si>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</si>
  <si>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</si>
  <si>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</si>
  <si>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</si>
  <si>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</si>
  <si>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</si>
  <si>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</si>
  <si>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</si>
  <si>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</si>
  <si>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</si>
  <si>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</si>
  <si>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</si>
  <si>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</si>
  <si>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</si>
  <si>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</si>
  <si>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</si>
  <si>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</si>
  <si>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</si>
  <si>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</si>
  <si>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</si>
  <si>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</si>
  <si>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</si>
  <si>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</si>
  <si>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</si>
  <si>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</si>
  <si>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</si>
  <si>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</si>
  <si>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</si>
  <si>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</si>
  <si>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</si>
  <si>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</si>
  <si>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</si>
  <si>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</si>
  <si>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</si>
  <si>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</si>
  <si>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</si>
  <si>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</si>
  <si>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</si>
  <si>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</si>
  <si>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</si>
  <si>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</si>
  <si>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</si>
  <si>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</si>
  <si>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</si>
  <si>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</si>
  <si>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</si>
  <si>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</si>
  <si>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</si>
  <si>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</si>
  <si>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</si>
  <si>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</si>
  <si>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</si>
  <si>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</si>
  <si>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</si>
  <si>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</si>
  <si>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</si>
  <si>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</si>
  <si>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</si>
  <si>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</si>
  <si>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</si>
  <si>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</si>
  <si>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</si>
  <si>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</si>
  <si>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</si>
  <si>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</si>
  <si>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</si>
  <si>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</si>
  <si>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</si>
  <si>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</si>
  <si>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</si>
  <si>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</si>
  <si>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</si>
  <si>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</si>
  <si>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</si>
  <si>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</si>
  <si>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</si>
  <si>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</si>
  <si>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</si>
  <si>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</si>
  <si>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</si>
  <si>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</si>
  <si>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</si>
  <si>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</si>
  <si>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</si>
  <si>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</si>
  <si>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</si>
  <si>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</si>
  <si>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</si>
  <si>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</si>
  <si>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</si>
  <si>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</si>
  <si>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</si>
  <si>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</si>
  <si>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</si>
  <si>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</si>
  <si>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</si>
  <si>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</si>
  <si>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</si>
  <si>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</si>
  <si>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</si>
  <si>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</si>
  <si>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</si>
  <si>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</si>
  <si>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</si>
  <si>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</si>
  <si>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</si>
  <si>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</si>
  <si>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</si>
  <si>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</si>
  <si>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</si>
  <si>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</si>
  <si>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</si>
  <si>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</si>
  <si>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</si>
  <si>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</si>
  <si>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</si>
  <si>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</si>
  <si>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</si>
  <si>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</si>
  <si>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</si>
  <si>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</si>
  <si>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</si>
  <si>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</si>
  <si>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</si>
  <si>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</si>
  <si>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</si>
  <si>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</si>
  <si>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</si>
  <si>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</si>
  <si>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</si>
  <si>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</si>
  <si>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</si>
  <si>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</si>
  <si>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</si>
  <si>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</si>
  <si>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</si>
  <si>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</si>
  <si>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</si>
  <si>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</si>
  <si>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</si>
  <si>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</si>
  <si>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</si>
  <si>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</si>
  <si>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</si>
  <si>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</si>
  <si>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</si>
  <si>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</si>
  <si>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</si>
  <si>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</si>
  <si>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</si>
  <si>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</si>
  <si>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</si>
  <si>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</si>
  <si>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</si>
  <si>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</si>
  <si>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</si>
  <si>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</si>
  <si>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</si>
  <si>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</si>
  <si>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</si>
  <si>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</si>
  <si>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</si>
  <si>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</si>
  <si>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</si>
  <si>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</si>
  <si>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</si>
  <si>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</si>
  <si>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</si>
  <si>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</si>
  <si>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</si>
  <si>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</si>
  <si>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</si>
  <si>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</si>
  <si>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</si>
  <si>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</si>
  <si>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</si>
  <si>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</si>
  <si>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</si>
  <si>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</si>
  <si>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</si>
  <si>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</si>
  <si>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</si>
  <si>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</si>
  <si>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</si>
  <si>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</si>
  <si>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</si>
  <si>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</si>
  <si>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</si>
  <si>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</si>
  <si>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</si>
  <si>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</si>
  <si>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</si>
  <si>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</si>
  <si>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</si>
  <si>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</si>
  <si>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</si>
  <si>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</si>
  <si>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</si>
  <si>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</si>
  <si>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</si>
  <si>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</si>
  <si>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</si>
  <si>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</si>
  <si>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</si>
  <si>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</si>
  <si>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</si>
  <si>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</si>
  <si>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</si>
  <si>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</si>
  <si>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</si>
  <si>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</si>
  <si>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</si>
  <si>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</si>
  <si>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</si>
  <si>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</si>
  <si>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</si>
  <si>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</si>
  <si>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</si>
  <si>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</si>
  <si>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</si>
  <si>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</si>
  <si>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</si>
  <si>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</si>
  <si>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</si>
  <si>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</si>
  <si>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</si>
  <si>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</si>
  <si>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</si>
  <si>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</si>
  <si>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</si>
  <si>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</si>
  <si>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</si>
  <si>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</si>
  <si>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</si>
  <si>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</si>
  <si>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</si>
  <si>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</si>
  <si>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</si>
  <si>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</si>
  <si>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</si>
  <si>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</si>
  <si>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</si>
  <si>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</si>
  <si>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</si>
  <si>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</si>
  <si>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</si>
  <si>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</si>
  <si>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</si>
  <si>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</si>
  <si>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</si>
  <si>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</si>
  <si>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</si>
  <si>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</si>
  <si>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</si>
  <si>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</si>
  <si>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</si>
  <si>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</si>
  <si>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</si>
  <si>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</si>
  <si>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</si>
  <si>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</si>
  <si>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</si>
  <si>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</si>
  <si>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</si>
  <si>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</si>
  <si>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</si>
  <si>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</si>
  <si>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</si>
  <si>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</si>
  <si>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</si>
  <si>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</si>
  <si>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</si>
  <si>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</si>
  <si>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</si>
  <si>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</si>
  <si>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</si>
  <si>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</si>
  <si>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</si>
  <si>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</si>
  <si>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</si>
  <si>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</si>
  <si>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</si>
  <si>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</si>
  <si>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</si>
  <si>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</si>
  <si>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</si>
  <si>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</si>
  <si>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</si>
  <si>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</si>
  <si>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</si>
  <si>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</si>
  <si>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</si>
  <si>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</si>
  <si>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</si>
  <si>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</si>
  <si>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</si>
  <si>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</si>
  <si>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</si>
  <si>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</si>
  <si>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</si>
  <si>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</si>
  <si>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</si>
  <si>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</si>
  <si>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</si>
  <si>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</si>
  <si>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</si>
  <si>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</si>
  <si>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</si>
  <si>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</si>
  <si>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</si>
  <si>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</si>
  <si>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</si>
  <si>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</si>
  <si>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</si>
  <si>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</si>
  <si>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</si>
  <si>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</si>
  <si>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</si>
  <si>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</si>
  <si>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</si>
  <si>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</si>
  <si>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</si>
  <si>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</si>
  <si>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</si>
  <si>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</si>
  <si>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</si>
  <si>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</si>
  <si>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</si>
  <si>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</si>
  <si>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</si>
  <si>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</si>
  <si>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</si>
  <si>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</si>
  <si>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</si>
  <si>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</si>
  <si>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</si>
  <si>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</si>
  <si>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</si>
  <si>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</si>
  <si>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</si>
  <si>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</si>
  <si>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</si>
  <si>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</si>
  <si>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</si>
  <si>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</si>
  <si>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</si>
  <si>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</si>
  <si>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</si>
  <si>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</si>
  <si>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</si>
  <si>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</si>
  <si>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</si>
  <si>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</si>
  <si>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</si>
  <si>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</si>
  <si>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</si>
  <si>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</si>
  <si>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</si>
  <si>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</si>
  <si>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</si>
  <si>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</si>
  <si>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</si>
  <si>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</si>
  <si>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</si>
  <si>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</si>
  <si>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</si>
  <si>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</si>
  <si>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</si>
  <si>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</si>
  <si>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</si>
  <si>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</si>
  <si>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</si>
  <si>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</si>
  <si>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</si>
  <si>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</si>
  <si>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</si>
  <si>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</si>
  <si>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</si>
  <si>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</si>
  <si>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</si>
  <si>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</si>
  <si>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</si>
  <si>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</si>
  <si>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</si>
  <si>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</si>
  <si>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</si>
  <si>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</si>
  <si>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</si>
  <si>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</si>
  <si>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</si>
  <si>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</si>
  <si>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</si>
  <si>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</si>
  <si>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</si>
  <si>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</si>
  <si>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</si>
  <si>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</si>
  <si>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</si>
  <si>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</si>
  <si>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</si>
  <si>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</si>
  <si>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</si>
  <si>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</si>
  <si>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</si>
  <si>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</si>
  <si>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</si>
  <si>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</si>
  <si>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</si>
  <si>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</si>
  <si>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</si>
  <si>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</si>
  <si>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</si>
  <si>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</si>
  <si>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</si>
  <si>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</si>
  <si>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</si>
  <si>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</si>
  <si>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</si>
  <si>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</si>
  <si>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</si>
  <si>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</si>
  <si>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</si>
  <si>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</si>
  <si>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</si>
  <si>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</si>
  <si>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</si>
  <si>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</si>
  <si>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</si>
  <si>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</si>
  <si>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</si>
  <si>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</si>
  <si>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</si>
  <si>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</si>
  <si>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</si>
  <si>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</si>
  <si>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</si>
  <si>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</si>
  <si>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</si>
  <si>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</si>
  <si>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</si>
  <si>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</si>
  <si>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</si>
  <si>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</si>
  <si>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</si>
  <si>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</si>
  <si>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</si>
  <si>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</si>
  <si>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</si>
  <si>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</si>
  <si>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</si>
  <si>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</si>
  <si>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</si>
  <si>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</si>
  <si>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</si>
  <si>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</si>
  <si>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</si>
  <si>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</si>
  <si>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</si>
  <si>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</si>
  <si>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</si>
  <si>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</si>
  <si>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</si>
  <si>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</si>
  <si>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</si>
  <si>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</si>
  <si>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</si>
  <si>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</si>
  <si>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</si>
  <si>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</si>
  <si>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</si>
  <si>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</si>
  <si>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</si>
  <si>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</si>
  <si>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</si>
  <si>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</si>
  <si>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</si>
  <si>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</si>
  <si>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</si>
  <si>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</si>
  <si>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</si>
  <si>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</si>
  <si>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</si>
  <si>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</si>
  <si>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</si>
  <si>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</si>
  <si>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</si>
  <si>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</si>
  <si>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</si>
  <si>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</si>
  <si>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</si>
  <si>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</si>
  <si>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</si>
  <si>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</si>
  <si>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</si>
  <si>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</si>
  <si>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</si>
  <si>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</si>
  <si>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</si>
  <si>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</si>
  <si>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</si>
  <si>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</si>
  <si>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</si>
  <si>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</si>
  <si>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</si>
  <si>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</si>
  <si>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</si>
  <si>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</si>
  <si>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</si>
  <si>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</si>
  <si>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</si>
  <si>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</si>
  <si>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</si>
  <si>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</si>
  <si>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</si>
  <si>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</si>
  <si>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</si>
  <si>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</si>
  <si>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</si>
  <si>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</si>
  <si>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</si>
  <si>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</si>
  <si>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</si>
  <si>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</si>
  <si>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</si>
  <si>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</si>
  <si>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</si>
  <si>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</si>
  <si>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</si>
  <si>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</si>
  <si>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</si>
  <si>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</si>
  <si>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</si>
  <si>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</si>
  <si>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</si>
  <si>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</si>
  <si>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</si>
  <si>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</si>
  <si>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</si>
  <si>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</si>
  <si>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</si>
  <si>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</si>
  <si>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</si>
  <si>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</si>
  <si>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</si>
  <si>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</si>
  <si>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</si>
  <si>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</si>
  <si>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</si>
  <si>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</si>
  <si>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</si>
  <si>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</si>
  <si>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</si>
  <si>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</si>
  <si>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</si>
  <si>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</si>
  <si>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</si>
  <si>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</si>
  <si>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</si>
  <si>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</si>
  <si>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</si>
  <si>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</si>
  <si>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</si>
  <si>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</si>
  <si>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</si>
  <si>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</si>
  <si>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</si>
  <si>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</si>
  <si>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</si>
  <si>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</si>
  <si>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</si>
  <si>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</si>
  <si>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</si>
  <si>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</si>
  <si>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</si>
  <si>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</si>
  <si>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</si>
  <si>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</si>
  <si>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</si>
  <si>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</si>
  <si>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</si>
  <si>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</si>
  <si>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</si>
  <si>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</si>
  <si>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</si>
  <si>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</si>
  <si>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</si>
  <si>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</si>
  <si>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</si>
  <si>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</si>
  <si>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</si>
  <si>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</si>
  <si>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</si>
  <si>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</si>
  <si>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</si>
  <si>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</si>
  <si>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</si>
  <si>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</si>
  <si>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</si>
  <si>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</si>
  <si>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</si>
  <si>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</si>
  <si>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</si>
  <si>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</si>
  <si>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</si>
  <si>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</si>
  <si>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</si>
  <si>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</si>
  <si>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</si>
  <si>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</si>
  <si>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</si>
  <si>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</si>
  <si>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</si>
  <si>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</si>
  <si>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</si>
  <si>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</si>
  <si>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</si>
  <si>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</si>
  <si>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</si>
  <si>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</si>
  <si>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</si>
  <si>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</si>
  <si>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</si>
  <si>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</si>
  <si>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</si>
  <si>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</si>
  <si>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</si>
  <si>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</si>
  <si>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</si>
  <si>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</si>
  <si>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</si>
  <si>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</si>
  <si>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</si>
  <si>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</si>
  <si>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</si>
  <si>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</si>
  <si>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</si>
  <si>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</si>
  <si>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</si>
  <si>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</si>
  <si>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</si>
  <si>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</si>
  <si>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</si>
  <si>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</si>
  <si>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</si>
  <si>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</si>
  <si>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</si>
  <si>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</si>
  <si>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</si>
  <si>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</si>
  <si>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</si>
  <si>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</si>
  <si>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</si>
  <si>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</si>
  <si>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</si>
  <si>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</si>
  <si>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</si>
  <si>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</si>
  <si>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</si>
  <si>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</si>
  <si>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</si>
  <si>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</si>
  <si>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</si>
  <si>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</si>
  <si>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</si>
  <si>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</si>
  <si>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</si>
  <si>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</si>
  <si>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</si>
  <si>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</si>
  <si>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</si>
  <si>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</si>
  <si>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</si>
  <si>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</si>
  <si>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</si>
  <si>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</si>
  <si>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</si>
  <si>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</si>
  <si>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</si>
  <si>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</si>
  <si>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</si>
  <si>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</si>
  <si>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</si>
  <si>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</si>
  <si>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</si>
  <si>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</si>
  <si>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</si>
  <si>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</si>
  <si>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</si>
  <si>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</si>
  <si>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</si>
  <si>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</si>
  <si>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</si>
  <si>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</si>
  <si>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</si>
  <si>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</si>
  <si>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</si>
  <si>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</si>
  <si>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</si>
  <si>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</si>
  <si>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</si>
  <si>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</si>
  <si>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</si>
  <si>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</si>
  <si>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</si>
  <si>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</si>
  <si>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</si>
  <si>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</si>
  <si>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</si>
  <si>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</si>
  <si>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</si>
  <si>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</si>
  <si>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</si>
  <si>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</si>
  <si>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</si>
  <si>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</si>
  <si>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</si>
  <si>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</si>
  <si>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</si>
  <si>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</si>
  <si>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</si>
  <si>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</si>
  <si>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</si>
  <si>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</si>
  <si>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</si>
  <si>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</si>
  <si>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</si>
  <si>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</si>
  <si>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</si>
  <si>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</si>
  <si>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</si>
  <si>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</si>
  <si>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</si>
  <si>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</si>
  <si>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</si>
  <si>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</si>
  <si>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</si>
  <si>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</si>
  <si>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</si>
  <si>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</si>
  <si>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</si>
  <si>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</si>
  <si>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</si>
  <si>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</si>
  <si>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</si>
  <si>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</si>
  <si>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</si>
  <si>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</si>
  <si>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</si>
  <si>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</si>
  <si>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</si>
  <si>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</si>
  <si>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</si>
  <si>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</si>
  <si>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</si>
  <si>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</si>
  <si>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</si>
  <si>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</si>
  <si>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</si>
  <si>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</si>
  <si>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</si>
  <si>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</si>
  <si>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</si>
  <si>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</si>
  <si>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</si>
  <si>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</si>
  <si>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</si>
  <si>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</si>
  <si>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</si>
  <si>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</si>
  <si>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</si>
  <si>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</si>
  <si>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</si>
  <si>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</si>
  <si>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</si>
  <si>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</si>
  <si>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</si>
  <si>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</si>
  <si>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</si>
  <si>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</si>
  <si>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</si>
  <si>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</si>
  <si>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</si>
  <si>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</si>
  <si>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</si>
  <si>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</si>
  <si>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</si>
  <si>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</si>
  <si>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</si>
  <si>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</si>
  <si>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</si>
  <si>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</si>
  <si>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</si>
  <si>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</si>
  <si>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</si>
  <si>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</si>
  <si>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</si>
  <si>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</si>
  <si>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</si>
  <si>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</si>
  <si>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</si>
  <si>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</si>
  <si>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</si>
  <si>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</si>
  <si>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</si>
  <si>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</si>
  <si>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</si>
  <si>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</si>
  <si>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</si>
  <si>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</si>
  <si>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</si>
  <si>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</si>
  <si>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</si>
  <si>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</si>
  <si>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</si>
  <si>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</si>
  <si>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</si>
  <si>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</si>
  <si>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</si>
  <si>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</si>
  <si>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</si>
  <si>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</si>
  <si>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</si>
  <si>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</si>
  <si>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</si>
  <si>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</si>
  <si>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</si>
  <si>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</si>
  <si>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</si>
  <si>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</si>
  <si>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</si>
  <si>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</si>
  <si>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</si>
  <si>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</si>
  <si>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</si>
  <si>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</si>
  <si>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</si>
  <si>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</si>
  <si>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</si>
  <si>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</si>
  <si>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</si>
  <si>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</si>
  <si>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</si>
  <si>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</si>
  <si>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</si>
  <si>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</si>
  <si>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</si>
  <si>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</si>
  <si>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</si>
  <si>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</si>
  <si>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</si>
  <si>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</si>
  <si>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</si>
  <si>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</si>
  <si>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</si>
  <si>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</si>
  <si>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</si>
  <si>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</si>
  <si>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</si>
  <si>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</si>
  <si>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</si>
  <si>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</si>
  <si>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</si>
  <si>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</si>
  <si>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</si>
  <si>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</si>
  <si>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</si>
  <si>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</si>
  <si>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</si>
  <si>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</si>
  <si>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</si>
  <si>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</si>
  <si>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</si>
  <si>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</si>
  <si>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</si>
  <si>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</si>
  <si>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</si>
  <si>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</si>
  <si>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</si>
  <si>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</si>
  <si>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</si>
  <si>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</si>
  <si>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</si>
  <si>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</si>
  <si>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</si>
  <si>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</si>
  <si>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</si>
  <si>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</si>
  <si>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</si>
  <si>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</si>
  <si>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</si>
  <si>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</si>
  <si>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</si>
  <si>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</si>
  <si>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</si>
  <si>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</si>
  <si>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</si>
  <si>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</si>
  <si>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</si>
  <si>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</si>
  <si>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</si>
  <si>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</si>
  <si>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</si>
  <si>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</si>
  <si>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</si>
  <si>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</si>
  <si>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</si>
  <si>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</si>
  <si>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</si>
  <si>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</si>
  <si>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</si>
  <si>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</si>
  <si>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</si>
  <si>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</si>
  <si>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</si>
  <si>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</si>
  <si>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</si>
  <si>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</si>
  <si>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</si>
  <si>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</si>
  <si>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</si>
  <si>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</si>
  <si>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</si>
  <si>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</si>
  <si>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</si>
  <si>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</si>
  <si>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</si>
  <si>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</si>
  <si>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</si>
  <si>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</si>
  <si>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</si>
  <si>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</si>
  <si>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</si>
  <si>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</si>
  <si>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</si>
  <si>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</si>
  <si>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</si>
  <si>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</si>
  <si>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</si>
  <si>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</si>
  <si>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</si>
  <si>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</si>
  <si>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</si>
  <si>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</si>
  <si>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</si>
  <si>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</si>
  <si>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</si>
  <si>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</si>
  <si>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</si>
  <si>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</si>
  <si>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</si>
  <si>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</si>
  <si>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</si>
  <si>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</si>
  <si>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</si>
  <si>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</si>
  <si>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</si>
  <si>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</si>
  <si>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</si>
  <si>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</si>
  <si>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</si>
  <si>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</si>
  <si>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</si>
  <si>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</si>
  <si>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</si>
  <si>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</si>
  <si>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</si>
  <si>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</si>
  <si>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</si>
  <si>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</si>
  <si>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</si>
  <si>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</si>
  <si>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</si>
  <si>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</si>
  <si>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</si>
  <si>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</si>
  <si>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</si>
  <si>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</si>
  <si>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</si>
  <si>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</si>
  <si>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</si>
  <si>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</si>
  <si>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</si>
  <si>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</si>
  <si>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</si>
  <si>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</si>
  <si>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</si>
  <si>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</si>
  <si>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</si>
  <si>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</si>
  <si>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</si>
  <si>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</si>
  <si>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</si>
  <si>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</si>
  <si>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</si>
  <si>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</si>
  <si>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</si>
  <si>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</si>
  <si>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</si>
  <si>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</si>
  <si>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</si>
  <si>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</si>
  <si>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</si>
  <si>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</si>
  <si>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</si>
  <si>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</si>
  <si>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</si>
  <si>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</si>
  <si>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</si>
  <si>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</si>
  <si>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</si>
  <si>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</si>
  <si>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</si>
  <si>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</si>
  <si>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</si>
  <si>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</si>
  <si>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</si>
  <si>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</si>
  <si>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</si>
  <si>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</si>
  <si>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</si>
  <si>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</si>
  <si>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</si>
  <si>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</si>
  <si>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</si>
  <si>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</si>
  <si>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</si>
  <si>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</si>
  <si>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</si>
  <si>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</si>
  <si>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</si>
  <si>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</si>
  <si>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</si>
  <si>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</si>
  <si>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</si>
  <si>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</si>
  <si>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</si>
  <si>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</si>
  <si>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</si>
  <si>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</si>
  <si>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</si>
  <si>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</si>
  <si>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</si>
  <si>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</si>
  <si>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</si>
  <si>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</si>
  <si>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</si>
  <si>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</si>
  <si>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</si>
  <si>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</si>
  <si>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</si>
  <si>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</si>
  <si>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</si>
  <si>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</si>
  <si>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</si>
  <si>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</si>
  <si>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</si>
  <si>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</si>
  <si>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</si>
  <si>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</si>
  <si>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</si>
  <si>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</si>
  <si>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</si>
  <si>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</si>
  <si>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</si>
  <si>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</si>
  <si>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</si>
  <si>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</si>
  <si>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</si>
  <si>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</si>
  <si>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</si>
  <si>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</si>
  <si>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</si>
  <si>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</si>
  <si>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</si>
  <si>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</si>
  <si>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</si>
  <si>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</si>
  <si>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</si>
  <si>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</si>
  <si>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</si>
  <si>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</si>
  <si>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</si>
  <si>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</si>
  <si>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</si>
  <si>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</si>
  <si>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</si>
  <si>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</si>
  <si>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</si>
  <si>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</si>
  <si>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</si>
  <si>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</si>
  <si>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</si>
  <si>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</si>
  <si>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</si>
  <si>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</si>
  <si>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</si>
  <si>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</si>
  <si>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</si>
  <si>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</si>
  <si>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</si>
  <si>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</si>
  <si>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</si>
  <si>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</si>
  <si>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</si>
  <si>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</si>
  <si>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</si>
  <si>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</si>
  <si>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</si>
  <si>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</si>
  <si>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</si>
  <si>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</si>
  <si>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</si>
  <si>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</si>
  <si>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</si>
  <si>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</si>
  <si>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</si>
  <si>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</si>
  <si>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</si>
  <si>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</si>
  <si>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</si>
  <si>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</si>
  <si>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</si>
  <si>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</si>
  <si>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</si>
  <si>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</si>
  <si>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</si>
  <si>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</si>
  <si>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</si>
  <si>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</si>
  <si>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</si>
  <si>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</si>
  <si>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</si>
  <si>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</si>
  <si>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</si>
  <si>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</si>
  <si>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</si>
  <si>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</si>
  <si>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</si>
  <si>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</si>
  <si>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</si>
  <si>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</si>
  <si>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</si>
  <si>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</si>
  <si>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</si>
  <si>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</si>
  <si>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</si>
  <si>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</si>
  <si>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</si>
  <si>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</si>
  <si>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</si>
  <si>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</si>
  <si>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</si>
  <si>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</si>
  <si>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</si>
  <si>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</si>
  <si>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</si>
  <si>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</si>
  <si>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</si>
  <si>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</si>
  <si>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</si>
  <si>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</si>
  <si>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</si>
  <si>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</si>
  <si>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</si>
  <si>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</si>
  <si>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</si>
  <si>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</si>
  <si>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</si>
  <si>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</si>
  <si>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</si>
  <si>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</si>
  <si>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</si>
  <si>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</si>
  <si>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</si>
  <si>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</si>
  <si>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</si>
  <si>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</si>
  <si>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</si>
  <si>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</si>
  <si>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</si>
  <si>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</si>
  <si>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</si>
  <si>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</si>
  <si>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</si>
  <si>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</si>
  <si>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</si>
  <si>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</si>
  <si>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</si>
  <si>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</si>
  <si>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</si>
  <si>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</si>
  <si>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</si>
  <si>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</si>
  <si>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</si>
  <si>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</si>
  <si>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</si>
  <si>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</si>
  <si>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</si>
  <si>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</si>
  <si>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</si>
  <si>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</si>
  <si>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</si>
  <si>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</si>
  <si>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</si>
  <si>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</si>
  <si>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</si>
  <si>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</si>
  <si>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</si>
  <si>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</si>
  <si>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</si>
  <si>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</si>
  <si>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</si>
  <si>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</si>
  <si>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</si>
  <si>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</si>
  <si>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</si>
  <si>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</si>
  <si>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</si>
  <si>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</si>
  <si>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</si>
  <si>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</si>
  <si>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</si>
  <si>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</si>
  <si>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</si>
  <si>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</si>
  <si>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</si>
  <si>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</si>
  <si>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</si>
  <si>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</si>
  <si>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</si>
  <si>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</si>
  <si>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</si>
  <si>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</si>
  <si>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</si>
  <si>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</si>
  <si>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</si>
  <si>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</si>
  <si>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</si>
  <si>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</si>
  <si>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</si>
  <si>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</si>
  <si>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</si>
  <si>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</si>
  <si>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</si>
  <si>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</si>
  <si>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</si>
  <si>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</si>
  <si>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</si>
  <si>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</si>
  <si>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</si>
  <si>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</si>
  <si>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</si>
  <si>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</si>
  <si>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</si>
  <si>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</si>
  <si>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</si>
  <si>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</si>
  <si>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</si>
  <si>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</si>
  <si>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</si>
  <si>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</si>
  <si>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</si>
  <si>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</si>
  <si>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</si>
  <si>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</si>
  <si>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</si>
  <si>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</si>
  <si>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</si>
  <si>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</si>
  <si>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</si>
  <si>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</si>
  <si>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</si>
  <si>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</si>
  <si>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</si>
  <si>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</si>
  <si>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</si>
  <si>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</si>
  <si>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</si>
  <si>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</si>
  <si>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</si>
  <si>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</si>
  <si>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</si>
  <si>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</si>
  <si>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</si>
  <si>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</si>
  <si>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</si>
  <si>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</si>
  <si>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</si>
  <si>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</si>
  <si>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</si>
  <si>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</si>
  <si>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</si>
  <si>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</si>
  <si>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</si>
  <si>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</si>
  <si>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</si>
  <si>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</si>
  <si>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</si>
  <si>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</si>
  <si>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</si>
  <si>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</si>
  <si>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</si>
  <si>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</si>
  <si>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</si>
  <si>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</si>
  <si>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</si>
  <si>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</si>
  <si>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</si>
  <si>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</si>
  <si>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</si>
  <si>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</si>
  <si>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</si>
  <si>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</si>
  <si>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</si>
  <si>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</si>
  <si>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</si>
  <si>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</si>
  <si>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</si>
  <si>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</si>
  <si>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</si>
  <si>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</si>
  <si>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</si>
  <si>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</si>
  <si>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</si>
  <si>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</si>
  <si>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</si>
  <si>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</si>
  <si>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</si>
  <si>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</si>
  <si>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</si>
  <si>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</si>
  <si>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</si>
  <si>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</si>
  <si>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</si>
  <si>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</si>
  <si>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</si>
  <si>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</si>
  <si>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</si>
  <si>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</si>
  <si>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</si>
  <si>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</si>
  <si>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</si>
  <si>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</si>
  <si>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</si>
  <si>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</si>
  <si>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</si>
  <si>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</si>
  <si>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</si>
  <si>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</si>
  <si>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</si>
  <si>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</si>
  <si>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</si>
  <si>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</si>
  <si>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</si>
  <si>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</si>
  <si>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</si>
  <si>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</si>
  <si>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</si>
  <si>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</si>
  <si>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</si>
  <si>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</si>
  <si>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</si>
  <si>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</si>
  <si>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</si>
  <si>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</si>
  <si>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</si>
  <si>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</si>
  <si>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</si>
  <si>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</si>
  <si>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</si>
  <si>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</si>
  <si>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</si>
  <si>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</si>
  <si>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</si>
  <si>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</si>
  <si>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</si>
  <si>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</si>
  <si>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</si>
  <si>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</si>
  <si>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</si>
  <si>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</si>
  <si>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</si>
  <si>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</si>
  <si>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</si>
  <si>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</si>
  <si>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</si>
  <si>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</si>
  <si>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</si>
  <si>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</si>
  <si>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</si>
  <si>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</si>
  <si>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</si>
  <si>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</si>
  <si>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</si>
  <si>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</si>
  <si>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</si>
  <si>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</si>
  <si>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</si>
  <si>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</si>
  <si>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</si>
  <si>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</si>
  <si>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</si>
  <si>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</si>
  <si>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</si>
  <si>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</si>
  <si>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</si>
  <si>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</si>
  <si>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</si>
  <si>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</si>
  <si>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</si>
  <si>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</si>
  <si>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</si>
  <si>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</si>
  <si>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</si>
  <si>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</si>
  <si>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</si>
  <si>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</si>
  <si>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</si>
  <si>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</si>
  <si>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</si>
  <si>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</si>
  <si>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</si>
  <si>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</si>
  <si>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</si>
  <si>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</si>
  <si>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</si>
  <si>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</si>
  <si>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</si>
  <si>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</si>
  <si>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</si>
  <si>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</si>
  <si>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</si>
  <si>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</si>
  <si>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</si>
  <si>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</si>
  <si>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</si>
  <si>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</si>
  <si>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</si>
  <si>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</si>
  <si>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</si>
  <si>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</si>
  <si>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</si>
  <si>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</si>
  <si>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</si>
  <si>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</si>
  <si>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</si>
  <si>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</si>
  <si>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</si>
  <si>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</si>
  <si>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</si>
  <si>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</si>
  <si>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</si>
  <si>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</si>
  <si>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</si>
  <si>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</si>
  <si>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</si>
  <si>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</si>
  <si>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</si>
  <si>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</si>
  <si>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</si>
  <si>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</si>
  <si>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</si>
  <si>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</si>
  <si>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</si>
  <si>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</si>
  <si>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</si>
  <si>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</si>
  <si>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</si>
  <si>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</si>
  <si>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</si>
  <si>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</si>
  <si>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</si>
  <si>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</si>
  <si>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</si>
  <si>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</si>
  <si>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</si>
  <si>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</si>
  <si>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</si>
  <si>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</si>
  <si>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</si>
  <si>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</si>
  <si>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</si>
  <si>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</si>
  <si>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</si>
  <si>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</si>
  <si>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</si>
  <si>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</si>
  <si>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</si>
  <si>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</si>
  <si>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</si>
  <si>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</si>
  <si>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</si>
  <si>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</si>
  <si>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</si>
  <si>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</si>
  <si>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</si>
  <si>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</si>
  <si>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</si>
  <si>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</si>
  <si>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</si>
  <si>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</si>
  <si>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</si>
  <si>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</si>
  <si>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</si>
  <si>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</si>
  <si>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</si>
  <si>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</si>
  <si>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</si>
  <si>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</si>
  <si>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</si>
  <si>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</si>
  <si>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</si>
  <si>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</si>
  <si>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</si>
  <si>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</si>
  <si>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</si>
  <si>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</si>
  <si>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</si>
  <si>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</si>
  <si>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</si>
  <si>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</si>
  <si>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</si>
  <si>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</si>
  <si>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</si>
  <si>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</si>
  <si>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</si>
  <si>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</si>
  <si>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</si>
  <si>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</si>
  <si>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</si>
  <si>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</si>
  <si>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</si>
  <si>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</si>
  <si>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</si>
  <si>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</si>
  <si>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</si>
  <si>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</si>
  <si>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</si>
  <si>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</si>
  <si>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</si>
  <si>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</si>
  <si>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</si>
  <si>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</si>
  <si>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</si>
  <si>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</si>
  <si>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</si>
  <si>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</si>
  <si>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</si>
  <si>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</si>
  <si>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</si>
  <si>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</si>
  <si>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</si>
  <si>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</si>
  <si>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</si>
  <si>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</si>
  <si>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</si>
  <si>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</si>
  <si>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</si>
  <si>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</si>
  <si>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</si>
  <si>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</si>
  <si>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</si>
  <si>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</si>
  <si>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</si>
  <si>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</si>
  <si>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</si>
  <si>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</si>
  <si>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</si>
  <si>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</si>
  <si>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</si>
  <si>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</si>
  <si>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</si>
  <si>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</si>
  <si>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</si>
  <si>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</si>
  <si>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</si>
  <si>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</si>
  <si>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</si>
  <si>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</si>
  <si>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</si>
  <si>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</si>
  <si>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</si>
  <si>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</si>
  <si>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</si>
  <si>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</si>
  <si>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</si>
  <si>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</si>
  <si>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</si>
  <si>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</si>
  <si>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</si>
  <si>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</si>
  <si>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</si>
  <si>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</si>
  <si>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</si>
  <si>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</si>
  <si>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</si>
  <si>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</si>
  <si>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</si>
  <si>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</si>
  <si>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</si>
  <si>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</si>
  <si>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</si>
  <si>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</si>
  <si>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</si>
  <si>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</si>
  <si>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</si>
  <si>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</si>
  <si>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</si>
  <si>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</si>
  <si>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</si>
  <si>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</si>
  <si>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</si>
  <si>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</si>
  <si>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</si>
  <si>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</si>
  <si>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</si>
  <si>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</si>
  <si>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</si>
  <si>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</si>
  <si>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</si>
  <si>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</si>
  <si>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</si>
  <si>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</si>
  <si>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</si>
  <si>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</si>
  <si>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</si>
  <si>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</si>
  <si>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</si>
  <si>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</si>
  <si>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</si>
  <si>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</si>
  <si>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</si>
  <si>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</si>
  <si>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</si>
  <si>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</si>
  <si>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</si>
  <si>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</si>
  <si>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</si>
  <si>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</si>
  <si>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</si>
  <si>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</si>
  <si>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</si>
  <si>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</si>
  <si>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</si>
  <si>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</si>
  <si>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</si>
  <si>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</si>
  <si>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</si>
  <si>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</si>
  <si>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</si>
  <si>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</si>
  <si>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</si>
  <si>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</si>
  <si>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</si>
  <si>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</si>
  <si>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</si>
  <si>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</si>
  <si>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</si>
  <si>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</si>
  <si>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</si>
  <si>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</si>
  <si>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</si>
  <si>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</si>
  <si>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</si>
  <si>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</si>
  <si>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</si>
  <si>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</si>
  <si>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</si>
  <si>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</si>
  <si>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</si>
  <si>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</si>
  <si>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</si>
  <si>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</si>
  <si>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</si>
  <si>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</si>
  <si>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</si>
  <si>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</si>
  <si>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</si>
  <si>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</si>
  <si>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</si>
  <si>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</si>
  <si>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</si>
  <si>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</si>
  <si>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</si>
  <si>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</si>
  <si>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</si>
  <si>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</si>
  <si>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</si>
  <si>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</si>
  <si>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</si>
  <si>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</si>
  <si>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</si>
  <si>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</si>
  <si>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</si>
  <si>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</si>
  <si>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</si>
  <si>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</si>
  <si>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</si>
  <si>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</si>
  <si>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</si>
  <si>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</si>
  <si>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</si>
  <si>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</si>
  <si>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</si>
  <si>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</si>
  <si>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</si>
  <si>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</si>
  <si>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</si>
  <si>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</si>
  <si>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</si>
  <si>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</si>
  <si>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</si>
  <si>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</si>
  <si>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</si>
  <si>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</si>
  <si>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</si>
  <si>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</si>
  <si>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</si>
  <si>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</si>
  <si>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</si>
  <si>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</si>
  <si>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</si>
  <si>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</si>
  <si>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</si>
  <si>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</si>
  <si>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</si>
  <si>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</si>
  <si>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</si>
  <si>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</si>
  <si>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</si>
  <si>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</si>
  <si>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</si>
  <si>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</si>
  <si>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</si>
  <si>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</si>
  <si>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</si>
  <si>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</si>
  <si>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</si>
  <si>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</si>
  <si>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</si>
  <si>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</si>
  <si>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</si>
  <si>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</si>
  <si>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</si>
  <si>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</si>
  <si>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</si>
  <si>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</si>
  <si>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</si>
  <si>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</si>
  <si>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</si>
  <si>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</si>
  <si>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</si>
  <si>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</si>
  <si>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</si>
  <si>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</si>
  <si>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</si>
  <si>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</si>
  <si>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</si>
  <si>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</si>
  <si>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</si>
  <si>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</si>
  <si>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</si>
  <si>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</si>
  <si>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</si>
  <si>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</si>
  <si>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</si>
  <si>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</si>
  <si>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</si>
  <si>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</si>
  <si>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</si>
  <si>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</si>
  <si>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</si>
  <si>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</si>
  <si>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</si>
  <si>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</si>
  <si>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</si>
  <si>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</si>
  <si>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</si>
  <si>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</si>
  <si>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</si>
  <si>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</si>
  <si>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</si>
  <si>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</si>
  <si>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</si>
  <si>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</si>
  <si>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</si>
  <si>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</si>
  <si>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</si>
  <si>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</si>
  <si>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</si>
  <si>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</si>
  <si>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</si>
  <si>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</si>
  <si>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</si>
  <si>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</si>
  <si>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</si>
  <si>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</si>
  <si>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</si>
  <si>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</si>
  <si>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</si>
  <si>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</si>
  <si>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</si>
  <si>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</si>
  <si>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</si>
  <si>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</si>
  <si>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</si>
  <si>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</si>
  <si>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</si>
  <si>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</si>
  <si>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</si>
  <si>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</si>
  <si>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</si>
  <si>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</si>
  <si>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</si>
  <si>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</si>
  <si>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</si>
  <si>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</si>
  <si>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</si>
  <si>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</si>
  <si>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</si>
  <si>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</si>
  <si>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</si>
  <si>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</si>
  <si>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</si>
  <si>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</si>
  <si>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</si>
  <si>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</si>
  <si>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</si>
  <si>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</si>
  <si>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</si>
  <si>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</si>
  <si>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</si>
  <si>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</si>
  <si>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</si>
  <si>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</si>
  <si>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</si>
  <si>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</si>
  <si>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</si>
  <si>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</si>
  <si>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</si>
  <si>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</si>
  <si>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</si>
  <si>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</si>
  <si>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</si>
  <si>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</si>
  <si>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</si>
  <si>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</si>
  <si>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</si>
  <si>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</si>
  <si>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</si>
  <si>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</si>
  <si>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</si>
  <si>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</si>
  <si>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</si>
  <si>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</si>
  <si>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</si>
  <si>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</si>
  <si>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</si>
  <si>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</si>
  <si>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</si>
  <si>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</si>
  <si>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</si>
  <si>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</si>
  <si>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</si>
  <si>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</si>
  <si>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</si>
  <si>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</si>
  <si>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</si>
  <si>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</si>
  <si>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</si>
  <si>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</si>
  <si>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</si>
  <si>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</si>
  <si>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</si>
  <si>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</si>
  <si>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</si>
  <si>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</si>
  <si>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</si>
  <si>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</si>
  <si>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</si>
  <si>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</si>
  <si>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</si>
  <si>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</si>
  <si>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</si>
  <si>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</si>
  <si>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</si>
  <si>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</si>
  <si>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</si>
  <si>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</si>
  <si>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</si>
  <si>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</si>
  <si>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</si>
  <si>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</si>
  <si>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</si>
  <si>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</si>
  <si>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</si>
  <si>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</si>
  <si>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</si>
  <si>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</si>
  <si>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</si>
  <si>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</si>
  <si>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</si>
  <si>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</si>
  <si>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</si>
  <si>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</si>
  <si>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</si>
  <si>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</si>
  <si>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</si>
  <si>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</si>
  <si>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</si>
  <si>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</si>
  <si>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</si>
  <si>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</si>
  <si>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</si>
  <si>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</si>
  <si>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</si>
  <si>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</si>
  <si>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</si>
  <si>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</si>
  <si>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</si>
  <si>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</si>
  <si>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</si>
  <si>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</si>
  <si>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</si>
  <si>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</si>
  <si>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</si>
  <si>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</si>
  <si>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</si>
  <si>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</si>
  <si>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</si>
  <si>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</si>
  <si>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</si>
  <si>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</si>
  <si>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</si>
  <si>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</si>
  <si>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</si>
  <si>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</si>
  <si>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</si>
  <si>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</si>
  <si>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</si>
  <si>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</si>
  <si>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</si>
  <si>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</si>
  <si>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</si>
  <si>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</si>
  <si>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</si>
  <si>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</si>
  <si>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</si>
  <si>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</si>
  <si>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</si>
  <si>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</si>
  <si>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</si>
  <si>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</si>
  <si>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</si>
  <si>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</si>
  <si>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</si>
  <si>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</si>
  <si>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</si>
  <si>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</si>
  <si>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</si>
  <si>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</si>
  <si>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</si>
  <si>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</si>
  <si>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</si>
  <si>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</si>
  <si>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</si>
  <si>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</si>
  <si>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</si>
  <si>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</si>
  <si>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</si>
  <si>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</si>
  <si>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</si>
  <si>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</si>
  <si>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</si>
  <si>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</si>
  <si>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</si>
  <si>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</si>
  <si>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</si>
  <si>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</si>
  <si>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</si>
  <si>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</si>
  <si>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</si>
  <si>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</si>
  <si>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</si>
  <si>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</si>
  <si>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</si>
  <si>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</si>
  <si>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</si>
  <si>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</si>
  <si>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</si>
  <si>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</si>
  <si>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</si>
  <si>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</si>
  <si>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</si>
  <si>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</si>
  <si>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</si>
  <si>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</si>
  <si>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</si>
  <si>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</si>
  <si>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</si>
  <si>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</si>
  <si>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</si>
  <si>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</si>
  <si>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</si>
  <si>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</si>
  <si>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</si>
  <si>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</si>
  <si>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</si>
  <si>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</si>
  <si>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</si>
  <si>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</si>
  <si>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</si>
  <si>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</si>
  <si>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</si>
  <si>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</si>
  <si>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</si>
  <si>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</si>
  <si>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</si>
  <si>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</si>
  <si>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</si>
  <si>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</si>
  <si>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</si>
  <si>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</si>
  <si>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</si>
  <si>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</si>
  <si>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</si>
  <si>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</si>
  <si>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</si>
  <si>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</si>
  <si>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</si>
  <si>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</si>
  <si>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</si>
  <si>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</si>
  <si>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</si>
  <si>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</si>
  <si>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</si>
  <si>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</si>
  <si>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</si>
  <si>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</si>
  <si>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</si>
  <si>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</si>
  <si>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</si>
  <si>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</si>
  <si>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</si>
  <si>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</si>
  <si>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</si>
  <si>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</si>
  <si>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</si>
  <si>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</si>
  <si>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</si>
  <si>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</si>
  <si>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</si>
  <si>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</si>
  <si>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</si>
  <si>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</si>
  <si>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</si>
  <si>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</si>
  <si>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</si>
  <si>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</si>
  <si>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</si>
  <si>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</si>
  <si>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</si>
  <si>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</si>
  <si>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</si>
  <si>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</si>
  <si>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</si>
  <si>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</si>
  <si>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</si>
  <si>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</si>
  <si>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</si>
  <si>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</si>
  <si>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</si>
  <si>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</si>
  <si>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</si>
  <si>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</si>
  <si>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</si>
  <si>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</si>
  <si>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</si>
  <si>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</si>
  <si>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</si>
  <si>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</si>
  <si>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</si>
  <si>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</si>
  <si>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</si>
  <si>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</si>
  <si>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</si>
  <si>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</si>
  <si>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</si>
  <si>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</si>
  <si>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</si>
  <si>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</si>
  <si>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</si>
  <si>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</si>
  <si>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</si>
  <si>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</si>
  <si>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</si>
  <si>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</si>
  <si>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</si>
  <si>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</si>
  <si>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</si>
  <si>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</si>
  <si>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</si>
  <si>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</si>
  <si>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</si>
  <si>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</si>
  <si>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</si>
  <si>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</si>
  <si>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</si>
  <si>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</si>
  <si>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</si>
  <si>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</si>
  <si>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</si>
  <si>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</si>
  <si>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</si>
  <si>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</si>
  <si>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</si>
  <si>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</si>
  <si>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</si>
  <si>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</si>
  <si>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</si>
  <si>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</si>
  <si>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</si>
  <si>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</si>
  <si>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</si>
  <si>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</si>
  <si>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</si>
  <si>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</si>
  <si>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</si>
  <si>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</si>
  <si>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</si>
  <si>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</si>
  <si>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</si>
  <si>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</si>
  <si>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</si>
  <si>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</si>
  <si>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</si>
  <si>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</si>
  <si>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</si>
  <si>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</si>
  <si>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</si>
  <si>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</si>
  <si>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</si>
  <si>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</si>
  <si>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</si>
  <si>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</si>
  <si>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</si>
  <si>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</si>
  <si>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</si>
  <si>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</si>
  <si>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</si>
  <si>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</si>
  <si>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</si>
  <si>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</si>
  <si>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</si>
  <si>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</si>
  <si>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</si>
  <si>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</si>
  <si>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</si>
  <si>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</si>
  <si>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</si>
  <si>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</si>
  <si>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</si>
  <si>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</si>
  <si>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</si>
  <si>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</si>
  <si>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</si>
  <si>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</si>
  <si>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</si>
  <si>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</si>
  <si>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</si>
  <si>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</si>
  <si>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</si>
  <si>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</si>
  <si>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</si>
  <si>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</si>
  <si>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</si>
  <si>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</si>
  <si>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</si>
  <si>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</si>
  <si>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</si>
  <si>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</si>
  <si>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</si>
  <si>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</si>
  <si>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</si>
  <si>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</si>
  <si>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</si>
  <si>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</si>
  <si>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</si>
  <si>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</si>
  <si>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</si>
  <si>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</si>
  <si>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</si>
  <si>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</si>
  <si>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</si>
  <si>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</si>
  <si>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</si>
  <si>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</si>
  <si>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</si>
  <si>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</si>
  <si>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</si>
  <si>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</si>
  <si>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</si>
  <si>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</si>
  <si>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</si>
  <si>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</si>
  <si>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</si>
  <si>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</si>
  <si>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</si>
  <si>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</si>
  <si>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</si>
  <si>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</si>
  <si>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</si>
  <si>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</si>
  <si>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</si>
  <si>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</si>
  <si>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</si>
  <si>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</si>
  <si>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</si>
  <si>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</si>
  <si>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</si>
  <si>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</si>
  <si>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</si>
  <si>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</si>
  <si>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</si>
  <si>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</si>
  <si>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</si>
  <si>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</si>
  <si>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</si>
  <si>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</si>
  <si>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</si>
  <si>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</si>
  <si>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</si>
  <si>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</si>
  <si>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</si>
  <si>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</si>
  <si>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</si>
  <si>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</si>
  <si>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</si>
  <si>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</si>
  <si>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</si>
  <si>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</si>
  <si>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</si>
  <si>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</si>
  <si>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</si>
  <si>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</si>
  <si>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</si>
  <si>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</si>
  <si>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</si>
  <si>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</si>
  <si>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</si>
  <si>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</si>
  <si>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</si>
  <si>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</si>
  <si>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</si>
  <si>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</si>
  <si>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</si>
  <si>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</si>
  <si>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</si>
  <si>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</si>
  <si>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</si>
  <si>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</si>
  <si>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</si>
  <si>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</si>
  <si>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</si>
  <si>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</si>
  <si>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</si>
  <si>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</si>
  <si>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</si>
  <si>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</si>
  <si>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</si>
  <si>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</si>
  <si>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</si>
  <si>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</si>
  <si>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</si>
  <si>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</si>
  <si>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</si>
  <si>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</si>
  <si>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</si>
  <si>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</si>
  <si>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</si>
  <si>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</si>
  <si>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</si>
  <si>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</si>
  <si>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</si>
  <si>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</si>
  <si>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</si>
  <si>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</si>
  <si>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</si>
  <si>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</si>
  <si>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</si>
  <si>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</si>
  <si>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</si>
  <si>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</si>
  <si>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</si>
  <si>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</si>
  <si>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</si>
  <si>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</si>
  <si>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</si>
  <si>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</si>
  <si>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</si>
  <si>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</si>
  <si>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</si>
  <si>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</si>
  <si>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</si>
  <si>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</si>
  <si>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</si>
  <si>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</si>
  <si>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</si>
  <si>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</si>
  <si>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</si>
  <si>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</si>
  <si>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</si>
  <si>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</si>
  <si>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</si>
  <si>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</si>
  <si>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</si>
  <si>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</si>
  <si>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</si>
  <si>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</si>
  <si>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</si>
  <si>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</si>
  <si>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</si>
  <si>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</si>
  <si>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</si>
  <si>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</si>
  <si>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</si>
  <si>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</si>
  <si>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</si>
  <si>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</si>
  <si>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</si>
  <si>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</si>
  <si>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</si>
  <si>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</si>
  <si>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</si>
  <si>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</si>
  <si>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</si>
  <si>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</si>
  <si>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</si>
  <si>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</si>
  <si>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</si>
  <si>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</si>
  <si>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</si>
  <si>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</si>
  <si>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</si>
  <si>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</si>
  <si>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</si>
  <si>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</si>
  <si>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</si>
  <si>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</si>
  <si>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</si>
  <si>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</si>
  <si>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</si>
  <si>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</si>
  <si>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</si>
  <si>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</si>
  <si>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</si>
  <si>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</si>
  <si>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</si>
  <si>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</si>
  <si>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</si>
  <si>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</si>
  <si>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</si>
  <si>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</si>
  <si>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</si>
  <si>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</si>
  <si>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</si>
  <si>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</si>
  <si>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</si>
  <si>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</si>
  <si>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</si>
  <si>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</si>
  <si>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</si>
  <si>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</si>
  <si>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</si>
  <si>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</si>
  <si>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</si>
  <si>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</si>
  <si>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</si>
  <si>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</si>
  <si>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</si>
  <si>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</si>
  <si>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</si>
  <si>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</si>
  <si>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</si>
  <si>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</si>
  <si>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</si>
  <si>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</si>
  <si>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</si>
  <si>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</si>
  <si>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</si>
  <si>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</si>
  <si>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</si>
  <si>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</si>
  <si>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</si>
  <si>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</si>
  <si>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</si>
  <si>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</si>
  <si>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</si>
  <si>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</si>
  <si>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</si>
  <si>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</si>
  <si>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</si>
  <si>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</si>
  <si>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</si>
  <si>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</si>
  <si>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</si>
  <si>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</si>
  <si>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</si>
  <si>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</si>
  <si>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</si>
  <si>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</si>
  <si>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</si>
  <si>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</si>
  <si>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</si>
  <si>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</si>
  <si>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</si>
  <si>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</si>
  <si>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</si>
  <si>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</si>
  <si>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</si>
  <si>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</si>
  <si>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</si>
  <si>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</si>
  <si>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</si>
  <si>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</si>
  <si>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</si>
  <si>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</si>
  <si>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</si>
  <si>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</si>
  <si>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</si>
  <si>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</si>
  <si>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</si>
  <si>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</si>
  <si>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</si>
  <si>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</si>
  <si>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</si>
  <si>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</si>
  <si>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</si>
  <si>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</si>
  <si>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</si>
  <si>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</si>
  <si>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</si>
  <si>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</si>
  <si>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</si>
  <si>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</si>
  <si>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</si>
  <si>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</si>
  <si>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</si>
  <si>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</si>
  <si>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</si>
  <si>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</si>
  <si>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</si>
  <si>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</si>
  <si>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</si>
  <si>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</si>
  <si>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</si>
  <si>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</si>
  <si>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</si>
  <si>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</si>
  <si>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</si>
  <si>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</si>
  <si>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</si>
  <si>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</si>
  <si>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</si>
  <si>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</si>
  <si>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</si>
  <si>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</si>
  <si>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</si>
  <si>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</si>
  <si>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</si>
  <si>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</si>
  <si>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</si>
  <si>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</si>
  <si>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</si>
  <si>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</si>
  <si>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</si>
  <si>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</si>
  <si>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</si>
  <si>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</si>
  <si>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</si>
  <si>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</si>
  <si>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</si>
  <si>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</si>
  <si>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</si>
  <si>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</si>
  <si>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</si>
  <si>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</si>
  <si>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</si>
  <si>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</si>
  <si>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</si>
  <si>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</si>
  <si>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</si>
  <si>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</si>
  <si>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</si>
  <si>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</si>
  <si>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</si>
  <si>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</si>
  <si>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</si>
  <si>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</si>
  <si>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</si>
  <si>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</si>
  <si>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</si>
  <si>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</si>
  <si>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</si>
  <si>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</si>
  <si>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</si>
  <si>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</si>
  <si>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</si>
  <si>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</si>
  <si>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</si>
  <si>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</si>
  <si>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</si>
  <si>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</si>
  <si>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</si>
  <si>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</si>
  <si>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</si>
  <si>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</si>
  <si>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</si>
  <si>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</si>
  <si>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</si>
  <si>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</si>
  <si>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</si>
  <si>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</si>
  <si>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</si>
  <si>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</si>
  <si>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</si>
  <si>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</si>
  <si>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</si>
  <si>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</si>
  <si>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</si>
  <si>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</si>
  <si>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</si>
  <si>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</si>
  <si>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</si>
  <si>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</si>
  <si>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</si>
  <si>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</si>
  <si>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</si>
  <si>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</si>
  <si>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</si>
  <si>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</si>
  <si>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</si>
  <si>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</si>
  <si>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</si>
  <si>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</si>
  <si>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</si>
  <si>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</si>
  <si>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</si>
  <si>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</si>
  <si>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</si>
  <si>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</si>
  <si>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</si>
  <si>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</si>
  <si>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</si>
  <si>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</si>
  <si>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</si>
  <si>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</si>
  <si>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</si>
  <si>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</si>
  <si>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</si>
  <si>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</si>
  <si>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</si>
  <si>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</si>
  <si>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</si>
  <si>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</si>
  <si>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</si>
  <si>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</si>
  <si>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</si>
  <si>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</si>
  <si>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</si>
  <si>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</si>
  <si>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</si>
  <si>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</si>
  <si>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</si>
  <si>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</si>
  <si>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</si>
  <si>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</si>
  <si>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</si>
  <si>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</si>
  <si>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</si>
  <si>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</si>
  <si>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</si>
  <si>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</si>
  <si>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</si>
  <si>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</si>
  <si>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</si>
  <si>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</si>
  <si>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</si>
  <si>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</si>
  <si>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</si>
  <si>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</si>
  <si>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</si>
  <si>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</si>
  <si>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</si>
  <si>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</si>
  <si>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</si>
  <si>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</si>
  <si>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</si>
  <si>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</si>
  <si>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</si>
  <si>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</si>
  <si>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</si>
  <si>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</si>
  <si>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</si>
  <si>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</si>
  <si>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</si>
  <si>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</si>
  <si>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</si>
  <si>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</si>
  <si>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</si>
  <si>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</si>
  <si>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</si>
  <si>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</si>
  <si>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</si>
  <si>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</si>
  <si>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</si>
  <si>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</si>
  <si>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</si>
  <si>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</si>
  <si>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</si>
  <si>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</si>
  <si>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</si>
  <si>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</si>
  <si>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</si>
  <si>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</si>
  <si>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</si>
  <si>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</si>
  <si>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</si>
  <si>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</si>
  <si>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</si>
  <si>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</si>
  <si>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</si>
  <si>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</si>
  <si>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</si>
  <si>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</si>
  <si>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</si>
  <si>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</si>
  <si>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</si>
  <si>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</si>
  <si>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</si>
  <si>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</si>
  <si>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</si>
  <si>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</si>
  <si>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</si>
  <si>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</si>
  <si>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</si>
  <si>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</si>
  <si>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</si>
  <si>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</si>
  <si>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</si>
  <si>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</si>
  <si>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</si>
  <si>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</si>
  <si>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</si>
  <si>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</si>
  <si>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</si>
  <si>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</si>
  <si>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</si>
  <si>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</si>
  <si>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</si>
  <si>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</si>
  <si>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</si>
  <si>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</si>
  <si>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</si>
  <si>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</si>
  <si>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</si>
  <si>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</si>
  <si>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</si>
  <si>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</si>
  <si>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</si>
  <si>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</si>
  <si>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</si>
  <si>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</si>
  <si>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</si>
  <si>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</si>
  <si>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</si>
  <si>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</si>
  <si>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</si>
  <si>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</si>
  <si>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</si>
  <si>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</si>
  <si>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</si>
  <si>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</si>
  <si>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</si>
  <si>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</si>
  <si>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</si>
  <si>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</si>
  <si>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</si>
  <si>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</si>
  <si>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</si>
  <si>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</si>
  <si>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</si>
  <si>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</si>
  <si>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</si>
  <si>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</si>
  <si>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</si>
  <si>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</si>
  <si>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</si>
  <si>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</si>
  <si>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</si>
  <si>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</si>
  <si>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</si>
  <si>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</si>
  <si>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</si>
  <si>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</si>
  <si>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</si>
  <si>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</si>
  <si>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</si>
  <si>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</si>
  <si>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</si>
  <si>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</si>
  <si>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</si>
  <si>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</si>
  <si>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</si>
  <si>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</si>
  <si>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</si>
  <si>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</si>
  <si>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</si>
  <si>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</si>
  <si>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</si>
  <si>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</si>
  <si>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</si>
  <si>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</si>
  <si>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</si>
  <si>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</si>
  <si>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</si>
  <si>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</si>
  <si>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</si>
  <si>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</si>
  <si>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</si>
  <si>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</si>
  <si>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</si>
  <si>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</si>
  <si>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</si>
  <si>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</si>
  <si>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</si>
  <si>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</si>
  <si>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</si>
  <si>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</si>
  <si>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</si>
  <si>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</si>
  <si>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</si>
  <si>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</si>
  <si>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</si>
  <si>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</si>
  <si>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</si>
  <si>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</si>
  <si>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</si>
  <si>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</si>
  <si>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</si>
  <si>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</si>
  <si>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</si>
  <si>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</si>
  <si>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</si>
  <si>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</si>
  <si>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</si>
  <si>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</si>
  <si>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</si>
  <si>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</si>
  <si>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</si>
  <si>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</si>
  <si>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</si>
  <si>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</si>
  <si>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</si>
  <si>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</si>
  <si>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</si>
  <si>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</si>
  <si>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</si>
  <si>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</si>
  <si>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</si>
  <si>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</si>
  <si>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</si>
  <si>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</si>
  <si>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</si>
  <si>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</si>
  <si>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</si>
  <si>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</si>
  <si>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</si>
  <si>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</si>
  <si>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</si>
  <si>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</si>
  <si>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</si>
  <si>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</si>
  <si>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</si>
  <si>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</si>
  <si>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</si>
  <si>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</si>
  <si>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</si>
  <si>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</si>
  <si>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</si>
  <si>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</si>
  <si>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</si>
  <si>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</si>
  <si>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</si>
  <si>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</si>
  <si>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</si>
  <si>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</si>
  <si>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</si>
  <si>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</si>
  <si>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</si>
  <si>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</si>
  <si>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</si>
  <si>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</si>
  <si>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</si>
  <si>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</si>
  <si>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</si>
  <si>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</si>
  <si>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</si>
  <si>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</si>
  <si>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</si>
  <si>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</si>
  <si>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</si>
  <si>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</si>
  <si>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</si>
  <si>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</si>
  <si>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</si>
  <si>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</si>
  <si>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</si>
  <si>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</si>
  <si>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</si>
  <si>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</si>
  <si>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</si>
  <si>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</si>
  <si>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</si>
  <si>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</si>
  <si>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</si>
  <si>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</si>
  <si>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</si>
  <si>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</si>
  <si>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</si>
  <si>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</si>
  <si>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</si>
  <si>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</si>
  <si>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</si>
  <si>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</si>
  <si>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</si>
  <si>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</si>
  <si>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</si>
  <si>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</si>
  <si>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</si>
  <si>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</si>
  <si>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</si>
  <si>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</si>
  <si>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</si>
  <si>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</si>
  <si>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</si>
  <si>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</si>
  <si>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</si>
  <si>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</si>
  <si>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</si>
  <si>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</si>
  <si>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</si>
  <si>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</si>
  <si>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</si>
  <si>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</si>
  <si>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</si>
  <si>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</si>
  <si>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</si>
  <si>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</si>
  <si>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</si>
  <si>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</si>
  <si>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</si>
  <si>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</si>
  <si>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</si>
  <si>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</si>
  <si>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</si>
  <si>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</si>
  <si>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</si>
  <si>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</si>
  <si>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</si>
  <si>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</si>
  <si>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</si>
  <si>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</si>
  <si>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</si>
  <si>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</si>
  <si>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</si>
  <si>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</si>
  <si>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</si>
  <si>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</si>
  <si>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</si>
  <si>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</si>
  <si>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</si>
  <si>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</si>
  <si>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</si>
  <si>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</si>
  <si>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</si>
  <si>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</si>
  <si>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</si>
  <si>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</si>
  <si>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</si>
  <si>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</si>
  <si>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</si>
  <si>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</si>
  <si>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</si>
  <si>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</si>
  <si>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</si>
  <si>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</si>
  <si>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</si>
  <si>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</si>
  <si>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</si>
  <si>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</si>
  <si>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</si>
  <si>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</si>
  <si>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</si>
  <si>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</si>
  <si>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</si>
  <si>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</si>
  <si>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</si>
  <si>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</si>
  <si>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</si>
  <si>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</si>
  <si>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</si>
  <si>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</si>
  <si>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</si>
  <si>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</si>
  <si>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</si>
  <si>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</si>
  <si>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</si>
  <si>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</si>
  <si>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</si>
  <si>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</si>
  <si>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</si>
  <si>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</si>
  <si>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</si>
  <si>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</si>
  <si>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</si>
  <si>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</si>
  <si>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</si>
  <si>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</si>
  <si>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</si>
  <si>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</si>
  <si>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</si>
  <si>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</si>
  <si>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</si>
  <si>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</si>
  <si>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</si>
  <si>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</si>
  <si>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</si>
  <si>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</si>
  <si>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</si>
  <si>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</si>
  <si>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</si>
  <si>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</si>
  <si>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</si>
  <si>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</si>
  <si>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</si>
  <si>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</si>
  <si>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</si>
  <si>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</si>
  <si>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</si>
  <si>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</si>
  <si>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</si>
  <si>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</si>
  <si>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</si>
  <si>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</si>
  <si>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</si>
  <si>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</si>
  <si>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</si>
  <si>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</si>
  <si>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</si>
  <si>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</si>
  <si>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</si>
  <si>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</si>
  <si>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</si>
  <si>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</si>
  <si>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</si>
  <si>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</si>
  <si>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</si>
  <si>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</si>
  <si>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</si>
  <si>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</si>
  <si>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</si>
  <si>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</si>
  <si>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</si>
  <si>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</si>
  <si>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</si>
  <si>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</si>
  <si>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</si>
  <si>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</si>
  <si>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</si>
  <si>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</si>
  <si>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</si>
  <si>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</si>
  <si>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</si>
  <si>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</si>
  <si>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</si>
  <si>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</si>
  <si>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</si>
  <si>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</si>
  <si>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</si>
  <si>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</si>
  <si>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</si>
  <si>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</si>
  <si>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</si>
  <si>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</si>
  <si>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</si>
  <si>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</si>
  <si>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</si>
  <si>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</si>
  <si>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</si>
  <si>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</si>
  <si>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</si>
  <si>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</si>
  <si>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</si>
  <si>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</si>
  <si>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</si>
  <si>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</si>
  <si>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</si>
  <si>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</si>
  <si>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</si>
  <si>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</si>
  <si>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</si>
  <si>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</si>
  <si>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</si>
  <si>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</si>
  <si>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</si>
  <si>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</si>
  <si>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</si>
  <si>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</si>
  <si>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</si>
  <si>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</si>
  <si>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</si>
  <si>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</si>
  <si>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</si>
  <si>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</si>
  <si>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</si>
  <si>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</si>
  <si>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</si>
  <si>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</si>
  <si>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</si>
  <si>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</si>
  <si>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</si>
  <si>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</si>
  <si>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</si>
  <si>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</si>
  <si>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</si>
  <si>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</si>
  <si>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</si>
  <si>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</si>
  <si>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</si>
  <si>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</si>
  <si>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</si>
  <si>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</si>
  <si>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</si>
  <si>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</si>
  <si>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</si>
  <si>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</si>
  <si>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</si>
  <si>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</si>
  <si>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</si>
  <si>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</si>
  <si>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</si>
  <si>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</si>
  <si>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</si>
  <si>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</si>
  <si>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</si>
  <si>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</si>
  <si>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</si>
  <si>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</si>
  <si>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</si>
  <si>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</si>
  <si>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</si>
  <si>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</si>
  <si>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</si>
  <si>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</si>
  <si>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</si>
  <si>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</si>
  <si>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</si>
  <si>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</si>
  <si>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</si>
  <si>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</si>
  <si>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</si>
  <si>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</si>
  <si>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</si>
  <si>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</si>
  <si>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</si>
  <si>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</si>
  <si>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</si>
  <si>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</si>
  <si>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</si>
  <si>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</si>
  <si>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</si>
  <si>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</si>
  <si>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</si>
  <si>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</si>
  <si>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</si>
  <si>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</si>
  <si>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</si>
  <si>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</si>
  <si>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</si>
  <si>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</si>
  <si>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</si>
  <si>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</si>
  <si>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</si>
  <si>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</si>
  <si>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</si>
  <si>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</si>
  <si>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</si>
  <si>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</si>
  <si>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</si>
  <si>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</si>
  <si>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</si>
  <si>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</si>
  <si>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</si>
  <si>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</si>
  <si>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</si>
  <si>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</si>
  <si>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</si>
  <si>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</si>
  <si>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</si>
  <si>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</si>
  <si>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</si>
  <si>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</si>
  <si>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</si>
  <si>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</si>
  <si>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</si>
  <si>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</si>
  <si>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</si>
  <si>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</si>
  <si>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</si>
  <si>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</si>
  <si>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</si>
  <si>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</si>
  <si>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</si>
  <si>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</si>
  <si>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</si>
  <si>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</si>
  <si>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</si>
  <si>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</si>
  <si>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</si>
  <si>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</si>
  <si>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</si>
  <si>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</si>
  <si>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</si>
  <si>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</si>
  <si>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</si>
  <si>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</si>
  <si>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</si>
  <si>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</si>
  <si>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</si>
  <si>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</si>
  <si>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</si>
  <si>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</si>
  <si>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</si>
  <si>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</si>
  <si>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</si>
  <si>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</si>
  <si>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</si>
  <si>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</si>
  <si>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</si>
  <si>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</si>
  <si>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</si>
  <si>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</si>
  <si>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</si>
  <si>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</si>
  <si>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</si>
  <si>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</si>
  <si>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</si>
  <si>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</si>
  <si>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</si>
  <si>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</si>
  <si>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</si>
  <si>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</si>
  <si>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</si>
  <si>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</si>
  <si>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</si>
  <si>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</si>
  <si>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</si>
  <si>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</si>
  <si>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</si>
  <si>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</si>
  <si>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</si>
  <si>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</si>
  <si>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</si>
  <si>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</si>
  <si>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</si>
  <si>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</si>
  <si>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</si>
  <si>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</si>
  <si>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</si>
  <si>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</si>
  <si>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</si>
  <si>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</si>
  <si>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</si>
  <si>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</si>
  <si>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</si>
  <si>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</si>
  <si>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</si>
  <si>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</si>
  <si>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</si>
  <si>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</si>
  <si>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</si>
  <si>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</si>
  <si>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</si>
  <si>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</si>
  <si>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</si>
  <si>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</si>
  <si>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</si>
  <si>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</si>
  <si>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</si>
  <si>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</si>
  <si>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</si>
  <si>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</si>
  <si>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</si>
  <si>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</si>
  <si>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</si>
  <si>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</si>
  <si>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</si>
  <si>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</si>
  <si>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</si>
  <si>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</si>
  <si>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</si>
  <si>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</si>
  <si>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</si>
  <si>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</si>
  <si>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</si>
  <si>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</si>
  <si>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</si>
  <si>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</si>
  <si>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</si>
  <si>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</si>
  <si>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</si>
  <si>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</si>
  <si>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</si>
  <si>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</si>
  <si>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</si>
  <si>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</si>
  <si>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</si>
  <si>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</si>
  <si>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</si>
  <si>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</si>
  <si>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</si>
  <si>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</si>
  <si>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</si>
  <si>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</si>
  <si>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</si>
  <si>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</si>
  <si>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</si>
  <si>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</si>
  <si>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</si>
  <si>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</si>
  <si>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</si>
  <si>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</si>
  <si>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</si>
  <si>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</si>
  <si>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</si>
  <si>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</si>
  <si>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</si>
  <si>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</si>
  <si>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</si>
  <si>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</si>
  <si>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</si>
  <si>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</si>
  <si>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</si>
  <si>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</si>
  <si>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</si>
  <si>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</si>
  <si>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</si>
  <si>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</si>
  <si>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</si>
  <si>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</si>
  <si>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</si>
  <si>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</si>
  <si>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</si>
  <si>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</si>
  <si>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</si>
  <si>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</si>
  <si>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</si>
  <si>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</si>
  <si>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</si>
  <si>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</si>
  <si>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</si>
  <si>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</si>
  <si>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</si>
  <si>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</si>
  <si>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</si>
  <si>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</si>
  <si>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</si>
  <si>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</si>
  <si>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</si>
  <si>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</si>
  <si>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</si>
  <si>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</si>
  <si>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</si>
  <si>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</si>
  <si>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</si>
  <si>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</si>
  <si>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</si>
  <si>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</si>
  <si>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</si>
  <si>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</si>
  <si>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</si>
  <si>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</si>
  <si>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</si>
  <si>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</si>
  <si>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</si>
  <si>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</si>
  <si>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</si>
  <si>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</si>
  <si>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</si>
  <si>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</si>
  <si>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</si>
  <si>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</si>
  <si>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</si>
  <si>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</si>
  <si>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</si>
  <si>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</si>
  <si>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</si>
  <si>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</si>
  <si>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</si>
  <si>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</si>
  <si>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</si>
  <si>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</si>
  <si>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</si>
  <si>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</si>
  <si>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</si>
  <si>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</si>
  <si>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</si>
  <si>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</si>
  <si>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</si>
  <si>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</si>
  <si>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</si>
  <si>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</si>
  <si>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</si>
  <si>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</si>
  <si>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</si>
  <si>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</si>
  <si>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</si>
  <si>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</si>
  <si>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</si>
  <si>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</si>
  <si>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</si>
  <si>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</si>
  <si>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</si>
  <si>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</si>
  <si>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</si>
  <si>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</si>
  <si>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</si>
  <si>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</si>
  <si>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</si>
  <si>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</si>
  <si>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</si>
  <si>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</si>
  <si>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</si>
  <si>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</si>
  <si>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</si>
  <si>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</si>
  <si>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</si>
  <si>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</si>
  <si>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</si>
  <si>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</si>
  <si>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</si>
  <si>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</si>
  <si>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</si>
  <si>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</si>
  <si>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</si>
  <si>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</si>
  <si>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</si>
  <si>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</si>
  <si>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</si>
  <si>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</si>
  <si>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</si>
  <si>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</si>
  <si>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</si>
  <si>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</si>
  <si>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</si>
  <si>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</si>
  <si>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</si>
  <si>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</si>
  <si>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</si>
  <si>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</si>
  <si>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</si>
  <si>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</si>
  <si>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</si>
  <si>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</si>
  <si>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</si>
  <si>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</si>
  <si>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</si>
  <si>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</si>
  <si>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</si>
  <si>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</si>
  <si>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</si>
  <si>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</si>
  <si>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</si>
  <si>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</si>
  <si>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</si>
  <si>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</si>
  <si>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</si>
  <si>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</si>
  <si>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</si>
  <si>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</si>
  <si>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</si>
  <si>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</si>
  <si>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</si>
  <si>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</si>
  <si>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</si>
  <si>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</si>
  <si>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</si>
  <si>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</si>
  <si>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</si>
  <si>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</si>
  <si>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</si>
  <si>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</si>
  <si>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</si>
  <si>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</si>
  <si>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</si>
  <si>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</si>
  <si>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</si>
  <si>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</si>
  <si>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</si>
  <si>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</si>
  <si>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</si>
  <si>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</si>
  <si>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</si>
  <si>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</si>
  <si>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</si>
  <si>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</si>
  <si>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</si>
  <si>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</si>
  <si>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</si>
  <si>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</si>
  <si>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</si>
  <si>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</si>
  <si>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</si>
  <si>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</si>
  <si>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</si>
  <si>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</si>
  <si>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</si>
  <si>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</si>
  <si>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</si>
  <si>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</si>
  <si>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</si>
  <si>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</si>
  <si>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</si>
  <si>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</si>
  <si>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</si>
  <si>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</si>
  <si>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</si>
  <si>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</si>
  <si>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</si>
  <si>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</si>
  <si>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</si>
  <si>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</si>
  <si>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</si>
  <si>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</si>
  <si>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</si>
  <si>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</si>
  <si>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</si>
  <si>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</si>
  <si>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</si>
  <si>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</si>
  <si>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</si>
  <si>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</si>
  <si>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</si>
  <si>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</si>
  <si>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</si>
  <si>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</si>
  <si>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</si>
  <si>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</si>
  <si>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</si>
  <si>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</si>
  <si>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</si>
  <si>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</si>
  <si>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</si>
  <si>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</si>
  <si>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</si>
  <si>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</si>
  <si>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</si>
  <si>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</si>
  <si>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</si>
  <si>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</si>
  <si>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</si>
  <si>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</si>
  <si>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</si>
  <si>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</si>
  <si>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</si>
  <si>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</si>
  <si>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</si>
  <si>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</si>
  <si>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</si>
  <si>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</si>
  <si>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</si>
  <si>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</si>
  <si>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</si>
  <si>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</si>
  <si>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</si>
  <si>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</si>
  <si>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</si>
  <si>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</si>
  <si>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</si>
  <si>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</si>
  <si>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</si>
  <si>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</si>
  <si>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</si>
  <si>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</si>
  <si>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</si>
  <si>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</si>
  <si>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</si>
  <si>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</si>
  <si>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</si>
  <si>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</si>
  <si>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</si>
  <si>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</si>
  <si>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</si>
  <si>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</si>
  <si>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</si>
  <si>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</si>
  <si>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</si>
  <si>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</si>
  <si>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</si>
  <si>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</si>
  <si>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</si>
  <si>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</si>
  <si>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</si>
  <si>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</si>
  <si>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</si>
  <si>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</si>
  <si>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</si>
  <si>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</si>
  <si>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</si>
  <si>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</si>
  <si>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</si>
  <si>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</si>
  <si>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</si>
  <si>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</si>
  <si>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</si>
  <si>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</si>
  <si>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</si>
  <si>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</si>
  <si>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</si>
  <si>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</si>
  <si>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</si>
  <si>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</si>
  <si>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</si>
  <si>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</si>
  <si>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</si>
  <si>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</si>
  <si>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</si>
  <si>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</si>
  <si>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</si>
  <si>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</si>
  <si>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</si>
  <si>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</si>
  <si>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</si>
  <si>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</si>
  <si>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</si>
  <si>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</si>
  <si>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</si>
  <si>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</si>
  <si>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</si>
  <si>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</si>
  <si>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</si>
  <si>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</si>
  <si>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</si>
  <si>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</si>
  <si>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</si>
  <si>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</si>
  <si>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</si>
  <si>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</si>
  <si>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</si>
  <si>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</si>
  <si>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</si>
  <si>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</si>
  <si>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</si>
  <si>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</si>
  <si>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</si>
  <si>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</si>
  <si>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</si>
  <si>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</si>
  <si>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</si>
  <si>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</si>
  <si>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</si>
  <si>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</si>
  <si>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</si>
  <si>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</si>
  <si>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</si>
  <si>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</si>
  <si>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</si>
  <si>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</si>
  <si>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</si>
  <si>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</si>
  <si>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</si>
  <si>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</si>
  <si>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</si>
  <si>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</si>
  <si>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</si>
  <si>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</si>
  <si>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</si>
  <si>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</si>
  <si>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</si>
  <si>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</si>
  <si>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</si>
  <si>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</si>
  <si>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</si>
  <si>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</si>
  <si>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</si>
  <si>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</si>
  <si>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</si>
  <si>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</si>
  <si>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</si>
  <si>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</si>
  <si>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</si>
  <si>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</si>
  <si>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</si>
  <si>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</si>
  <si>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</si>
  <si>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</si>
  <si>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</si>
  <si>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</si>
  <si>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</si>
  <si>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</si>
  <si>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</si>
  <si>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</si>
  <si>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</si>
  <si>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</si>
  <si>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</si>
  <si>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</si>
  <si>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</si>
  <si>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</si>
  <si>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</si>
  <si>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</si>
  <si>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</si>
  <si>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</si>
  <si>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</si>
  <si>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</si>
  <si>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</si>
  <si>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</si>
  <si>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</si>
  <si>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</si>
  <si>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</si>
  <si>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</si>
  <si>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</si>
  <si>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</si>
  <si>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</si>
  <si>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</si>
  <si>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</si>
  <si>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</si>
  <si>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</si>
  <si>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</si>
  <si>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</si>
  <si>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</si>
  <si>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</si>
  <si>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</si>
  <si>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</si>
  <si>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</si>
  <si>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</si>
  <si>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</si>
  <si>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</si>
  <si>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</si>
  <si>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</si>
  <si>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</si>
  <si>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</si>
  <si>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</si>
  <si>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</si>
  <si>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</si>
  <si>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</si>
  <si>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</si>
  <si>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</si>
  <si>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</si>
  <si>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</si>
  <si>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</si>
  <si>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</si>
  <si>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</si>
  <si>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</si>
  <si>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</si>
  <si>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</si>
  <si>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</si>
  <si>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</si>
  <si>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</si>
  <si>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</si>
  <si>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</si>
  <si>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</si>
  <si>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</si>
  <si>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</si>
  <si>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</si>
  <si>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</si>
  <si>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</si>
  <si>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</si>
  <si>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</si>
  <si>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</si>
  <si>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</si>
  <si>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</si>
  <si>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</si>
  <si>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</si>
  <si>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</si>
  <si>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</si>
  <si>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</si>
  <si>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</si>
  <si>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</si>
  <si>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</si>
  <si>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</si>
  <si>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</si>
  <si>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</si>
  <si>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</si>
  <si>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</si>
  <si>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</si>
  <si>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</si>
  <si>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</si>
  <si>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</si>
  <si>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</si>
  <si>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</si>
  <si>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</si>
  <si>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</si>
  <si>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</si>
  <si>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</si>
  <si>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</si>
  <si>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</si>
  <si>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</si>
  <si>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</si>
  <si>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</si>
  <si>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</si>
  <si>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</si>
  <si>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</si>
  <si>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</si>
  <si>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</si>
  <si>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</si>
  <si>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</si>
  <si>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</si>
  <si>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</si>
  <si>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</si>
  <si>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</si>
  <si>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</si>
  <si>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</si>
  <si>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</si>
  <si>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</si>
  <si>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</si>
  <si>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</si>
  <si>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</si>
  <si>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</si>
  <si>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</si>
  <si>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</si>
  <si>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</si>
  <si>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</si>
  <si>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</si>
  <si>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</si>
  <si>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</si>
  <si>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</si>
  <si>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</si>
  <si>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</si>
  <si>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</si>
  <si>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</si>
  <si>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</si>
  <si>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</si>
  <si>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</si>
  <si>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</si>
  <si>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</si>
  <si>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</si>
  <si>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</si>
  <si>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</si>
  <si>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</si>
  <si>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</si>
  <si>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</si>
  <si>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</si>
  <si>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</si>
  <si>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</si>
  <si>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</si>
  <si>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</si>
  <si>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</si>
  <si>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</si>
  <si>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</si>
  <si>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</si>
  <si>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</si>
  <si>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</si>
  <si>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</si>
  <si>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</si>
  <si>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</si>
  <si>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</si>
  <si>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</si>
  <si>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</si>
  <si>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</si>
  <si>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</si>
  <si>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</si>
  <si>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</si>
  <si>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</si>
  <si>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</si>
  <si>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</si>
  <si>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</si>
  <si>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</si>
  <si>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</si>
  <si>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</si>
  <si>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</si>
  <si>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</si>
  <si>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</si>
  <si>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</si>
  <si>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</si>
  <si>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</si>
  <si>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</si>
  <si>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</si>
  <si>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</si>
  <si>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</si>
  <si>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</si>
  <si>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</si>
  <si>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</si>
  <si>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</si>
  <si>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</si>
  <si>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</si>
  <si>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</si>
  <si>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</si>
  <si>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</si>
  <si>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</si>
  <si>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</si>
  <si>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</si>
  <si>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</si>
  <si>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</si>
  <si>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</si>
  <si>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</si>
  <si>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</si>
  <si>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</si>
  <si>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</si>
  <si>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</si>
  <si>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</si>
  <si>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</si>
  <si>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</si>
  <si>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</si>
  <si>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</si>
  <si>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</si>
  <si>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</si>
  <si>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</si>
  <si>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</si>
  <si>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</si>
  <si>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</si>
  <si>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</si>
  <si>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</si>
  <si>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</si>
  <si>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</si>
  <si>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</si>
  <si>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</si>
  <si>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</si>
  <si>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</si>
  <si>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</si>
  <si>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</si>
  <si>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</si>
  <si>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</si>
  <si>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</si>
  <si>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</si>
  <si>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</si>
  <si>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</si>
  <si>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</si>
  <si>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</si>
  <si>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</si>
  <si>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</si>
  <si>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</si>
  <si>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</si>
  <si>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</si>
  <si>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</si>
  <si>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</si>
  <si>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</si>
  <si>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</si>
  <si>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</si>
  <si>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</si>
  <si>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</si>
  <si>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</si>
  <si>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</si>
  <si>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</si>
  <si>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</si>
  <si>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</si>
  <si>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</si>
  <si>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</si>
  <si>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</si>
  <si>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</si>
  <si>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</si>
  <si>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</si>
  <si>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</si>
  <si>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</si>
  <si>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</si>
  <si>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</si>
  <si>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</si>
  <si>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</si>
  <si>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</si>
  <si>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</si>
  <si>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</si>
  <si>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</si>
  <si>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</si>
  <si>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</si>
  <si>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</si>
  <si>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</si>
  <si>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</si>
  <si>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</si>
  <si>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</si>
  <si>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</si>
  <si>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</si>
  <si>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</si>
  <si>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</si>
  <si>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</si>
  <si>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</si>
  <si>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</si>
  <si>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</si>
  <si>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</si>
  <si>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</si>
  <si>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</si>
  <si>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</si>
  <si>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</si>
  <si>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</si>
  <si>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</si>
  <si>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</si>
  <si>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</si>
  <si>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</si>
  <si>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</si>
  <si>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</si>
  <si>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</si>
  <si>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</si>
  <si>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</si>
  <si>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</si>
  <si>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</si>
  <si>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</si>
  <si>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</si>
  <si>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</si>
  <si>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</si>
  <si>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</si>
  <si>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</si>
  <si>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</si>
  <si>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</si>
  <si>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</si>
  <si>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</si>
  <si>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</si>
  <si>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</si>
  <si>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</si>
  <si>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</si>
  <si>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</si>
  <si>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</si>
  <si>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</si>
  <si>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</si>
  <si>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</si>
  <si>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</si>
  <si>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</si>
  <si>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</si>
  <si>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</si>
  <si>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</si>
  <si>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</si>
  <si>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</si>
  <si>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</si>
  <si>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</si>
  <si>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</si>
  <si>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</si>
  <si>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</si>
  <si>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</si>
  <si>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</si>
  <si>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</si>
  <si>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</si>
  <si>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</si>
  <si>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</si>
  <si>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</si>
  <si>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</si>
  <si>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</si>
  <si>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</si>
  <si>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</si>
  <si>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</si>
  <si>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</si>
  <si>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</si>
  <si>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</si>
  <si>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</si>
  <si>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</si>
  <si>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</si>
  <si>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</si>
  <si>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</si>
  <si>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</si>
  <si>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</si>
  <si>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</si>
  <si>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</si>
  <si>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</si>
  <si>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</si>
  <si>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</si>
  <si>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</si>
  <si>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</si>
  <si>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</si>
  <si>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</si>
  <si>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</si>
  <si>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</si>
  <si>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</si>
  <si>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</si>
  <si>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</si>
  <si>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</si>
  <si>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</si>
  <si>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</si>
  <si>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</si>
  <si>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</si>
  <si>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</si>
  <si>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</si>
  <si>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</si>
  <si>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</si>
  <si>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</si>
  <si>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</si>
  <si>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</si>
  <si>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</si>
  <si>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</si>
  <si>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</si>
  <si>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</si>
  <si>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</si>
  <si>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</si>
  <si>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</si>
  <si>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</si>
  <si>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</si>
  <si>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</si>
  <si>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</si>
  <si>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</si>
  <si>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</si>
  <si>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</si>
  <si>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</si>
  <si>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</si>
  <si>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</si>
  <si>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</si>
  <si>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</si>
  <si>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</si>
  <si>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</si>
  <si>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</si>
  <si>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</si>
  <si>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</si>
  <si>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</si>
  <si>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</si>
  <si>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</si>
  <si>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</si>
  <si>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</si>
  <si>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</si>
  <si>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</si>
  <si>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</si>
  <si>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</si>
  <si>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</si>
  <si>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</si>
  <si>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</si>
  <si>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</si>
  <si>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</si>
  <si>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</si>
  <si>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</si>
  <si>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</si>
  <si>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</si>
  <si>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</si>
  <si>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</si>
  <si>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</si>
  <si>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</si>
  <si>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</si>
  <si>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</si>
  <si>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</si>
  <si>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</si>
  <si>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</si>
  <si>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</si>
  <si>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</si>
  <si>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</si>
  <si>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</si>
  <si>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</si>
  <si>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</si>
  <si>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</si>
  <si>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</si>
  <si>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</si>
  <si>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</si>
  <si>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</si>
  <si>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</si>
  <si>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</si>
  <si>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</si>
  <si>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</si>
  <si>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</si>
  <si>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</si>
  <si>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</si>
  <si>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</si>
  <si>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</si>
  <si>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</si>
  <si>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</si>
  <si>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</si>
  <si>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</si>
  <si>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</si>
  <si>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</si>
  <si>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</si>
  <si>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</si>
  <si>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</si>
  <si>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</si>
  <si>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</si>
  <si>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</si>
  <si>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</si>
  <si>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</si>
  <si>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</si>
  <si>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</si>
  <si>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</si>
  <si>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</si>
  <si>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</si>
  <si>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</si>
  <si>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</si>
  <si>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</si>
  <si>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</si>
  <si>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</si>
  <si>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</si>
  <si>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</si>
  <si>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</si>
  <si>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</si>
  <si>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</si>
  <si>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</si>
  <si>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</si>
  <si>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</si>
  <si>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</si>
  <si>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</si>
  <si>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</si>
  <si>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</si>
  <si>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</si>
  <si>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</si>
  <si>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</si>
  <si>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</si>
  <si>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</si>
  <si>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</si>
  <si>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</si>
  <si>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</si>
  <si>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</si>
  <si>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</si>
  <si>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</si>
  <si>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</si>
  <si>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</si>
  <si>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</si>
  <si>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</si>
  <si>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</si>
  <si>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</si>
  <si>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</si>
  <si>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</si>
  <si>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</si>
  <si>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</si>
  <si>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</si>
  <si>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</si>
  <si>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</si>
  <si>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</si>
  <si>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</si>
  <si>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</si>
  <si>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</si>
  <si>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</si>
  <si>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</si>
  <si>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</si>
  <si>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</si>
  <si>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</si>
  <si>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</si>
  <si>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</si>
  <si>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</si>
  <si>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</si>
  <si>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</si>
  <si>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</si>
  <si>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</si>
  <si>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</si>
  <si>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</si>
  <si>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</si>
  <si>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</si>
  <si>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</si>
  <si>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</si>
  <si>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</si>
  <si>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</si>
  <si>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</si>
  <si>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</si>
  <si>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</si>
  <si>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</si>
  <si>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</si>
  <si>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</si>
  <si>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</si>
  <si>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</si>
  <si>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</si>
  <si>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</si>
  <si>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</si>
  <si>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</si>
  <si>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</si>
  <si>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</si>
  <si>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</si>
  <si>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</si>
  <si>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</si>
  <si>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</si>
  <si>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</si>
  <si>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</si>
  <si>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</si>
  <si>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</si>
  <si>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</si>
  <si>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</si>
  <si>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</si>
  <si>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</si>
  <si>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</si>
  <si>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</si>
  <si>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</si>
  <si>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</si>
  <si>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</si>
  <si>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</si>
  <si>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</si>
  <si>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</si>
  <si>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</si>
  <si>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</si>
  <si>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</si>
  <si>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</si>
  <si>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</si>
  <si>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</si>
  <si>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</si>
  <si>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</si>
  <si>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</si>
  <si>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</si>
  <si>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</si>
  <si>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</si>
  <si>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</si>
  <si>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</si>
  <si>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</si>
  <si>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</si>
  <si>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</si>
  <si>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</si>
  <si>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</si>
  <si>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</si>
  <si>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</si>
  <si>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</si>
  <si>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</si>
  <si>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</si>
  <si>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</si>
  <si>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</si>
  <si>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</si>
  <si>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</si>
  <si>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</si>
  <si>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</si>
  <si>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</si>
  <si>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</si>
  <si>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</si>
  <si>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</si>
  <si>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</si>
  <si>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</si>
  <si>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</si>
  <si>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</si>
  <si>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</si>
  <si>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</si>
  <si>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</si>
  <si>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</si>
  <si>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</si>
  <si>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</si>
  <si>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</si>
  <si>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</si>
  <si>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</si>
  <si>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</si>
  <si>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</si>
  <si>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</si>
  <si>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</si>
  <si>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</si>
  <si>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</si>
  <si>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</si>
  <si>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</si>
  <si>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</si>
  <si>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</si>
  <si>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</si>
  <si>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</si>
  <si>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</si>
  <si>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</si>
  <si>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</si>
  <si>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</si>
  <si>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</si>
  <si>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</si>
  <si>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</si>
  <si>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</si>
  <si>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</si>
  <si>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</si>
  <si>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</si>
  <si>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</si>
  <si>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</si>
  <si>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</si>
  <si>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</si>
  <si>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</si>
  <si>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</si>
  <si>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</si>
  <si>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</si>
  <si>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</si>
  <si>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</si>
  <si>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</si>
  <si>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</si>
  <si>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</si>
  <si>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</si>
  <si>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</si>
  <si>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</si>
  <si>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</si>
  <si>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</si>
  <si>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</si>
  <si>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</si>
  <si>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</si>
  <si>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</si>
  <si>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</si>
  <si>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</si>
  <si>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</si>
  <si>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</si>
  <si>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</si>
  <si>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</si>
  <si>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</si>
  <si>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</si>
  <si>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</si>
  <si>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</si>
  <si>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</si>
  <si>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</si>
  <si>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</si>
  <si>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</si>
  <si>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</si>
  <si>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</si>
  <si>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</si>
  <si>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</si>
  <si>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</si>
  <si>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</si>
  <si>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</si>
  <si>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</si>
  <si>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</si>
  <si>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</si>
  <si>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</si>
  <si>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</si>
  <si>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</si>
  <si>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</si>
  <si>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</si>
  <si>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</si>
  <si>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</si>
  <si>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</si>
  <si>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</si>
  <si>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</si>
  <si>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</si>
  <si>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</si>
  <si>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</si>
  <si>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</si>
  <si>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</si>
  <si>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</si>
  <si>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</si>
  <si>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</si>
  <si>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</si>
  <si>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</si>
  <si>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</si>
  <si>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</si>
  <si>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</si>
  <si>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</si>
  <si>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</si>
  <si>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</si>
  <si>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</si>
  <si>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</si>
  <si>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</si>
  <si>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</si>
  <si>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</si>
  <si>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</si>
  <si>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</si>
  <si>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</si>
  <si>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</si>
  <si>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</si>
  <si>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</si>
  <si>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</si>
  <si>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</si>
  <si>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</si>
  <si>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</si>
  <si>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</si>
  <si>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</si>
  <si>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</si>
  <si>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</si>
  <si>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</si>
  <si>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</si>
  <si>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</si>
  <si>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</si>
  <si>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</si>
  <si>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</si>
  <si>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</si>
  <si>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</si>
  <si>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</si>
  <si>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</si>
  <si>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</si>
  <si>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</si>
  <si>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</si>
  <si>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</si>
  <si>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</si>
  <si>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</si>
  <si>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</si>
  <si>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</si>
  <si>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</si>
  <si>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</si>
  <si>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</si>
  <si>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</si>
  <si>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</si>
  <si>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</si>
  <si>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</si>
  <si>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</si>
  <si>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</si>
  <si>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</si>
  <si>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</si>
  <si>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</si>
  <si>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</si>
  <si>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</si>
  <si>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</si>
  <si>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</si>
  <si>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</si>
  <si>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</si>
  <si>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</si>
  <si>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</si>
  <si>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</si>
  <si>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</si>
  <si>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</si>
  <si>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</si>
  <si>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</si>
  <si>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</si>
  <si>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</si>
  <si>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</si>
  <si>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</si>
  <si>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</si>
  <si>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</si>
  <si>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</si>
  <si>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</si>
  <si>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</si>
  <si>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</si>
  <si>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</si>
  <si>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</si>
  <si>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</si>
  <si>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</si>
  <si>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</si>
  <si>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</si>
  <si>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</si>
  <si>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</si>
  <si>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</si>
  <si>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</si>
  <si>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</si>
  <si>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</si>
  <si>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</si>
  <si>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</si>
  <si>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</si>
  <si>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</si>
  <si>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</si>
  <si>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</si>
  <si>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</si>
  <si>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</si>
  <si>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</si>
  <si>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</si>
  <si>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</si>
  <si>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</si>
  <si>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</si>
  <si>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</si>
  <si>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</si>
  <si>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</si>
  <si>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</si>
  <si>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</si>
  <si>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</si>
  <si>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</si>
  <si>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</si>
  <si>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</si>
  <si>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</si>
  <si>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</si>
  <si>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</si>
  <si>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</si>
  <si>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</si>
  <si>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</si>
  <si>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</si>
  <si>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</si>
  <si>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</si>
  <si>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</si>
  <si>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</si>
  <si>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</si>
  <si>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</si>
  <si>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</si>
  <si>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</si>
  <si>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</si>
  <si>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</si>
  <si>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</si>
  <si>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</si>
  <si>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</si>
  <si>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</si>
  <si>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</si>
  <si>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</si>
  <si>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</si>
  <si>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</si>
  <si>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</si>
  <si>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</si>
  <si>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</si>
  <si>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</si>
  <si>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</si>
  <si>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</si>
  <si>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</si>
  <si>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</si>
  <si>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</si>
  <si>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</si>
  <si>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</si>
  <si>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</si>
  <si>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</si>
  <si>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</si>
  <si>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</si>
  <si>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</si>
  <si>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</si>
  <si>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</si>
  <si>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</si>
  <si>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</si>
  <si>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</si>
  <si>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</si>
  <si>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</si>
  <si>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</si>
  <si>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</si>
  <si>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</si>
  <si>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</si>
  <si>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</si>
  <si>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</si>
  <si>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</si>
  <si>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</si>
  <si>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</si>
  <si>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</si>
  <si>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</si>
  <si>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</si>
  <si>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</si>
  <si>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</si>
  <si>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</si>
  <si>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</si>
  <si>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</si>
  <si>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</si>
  <si>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</si>
  <si>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</si>
  <si>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</si>
  <si>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</si>
  <si>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</si>
  <si>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</si>
  <si>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</si>
  <si>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</si>
  <si>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</si>
  <si>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</si>
  <si>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</si>
  <si>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</si>
  <si>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</si>
  <si>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</si>
  <si>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</si>
  <si>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</si>
  <si>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</si>
  <si>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</si>
  <si>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</si>
  <si>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</si>
  <si>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</si>
  <si>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</si>
  <si>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</si>
  <si>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</si>
  <si>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</si>
  <si>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</si>
  <si>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</si>
  <si>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</si>
  <si>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</si>
  <si>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</si>
  <si>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</si>
  <si>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</si>
  <si>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</si>
  <si>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</si>
  <si>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</si>
  <si>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</si>
  <si>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</si>
  <si>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</si>
  <si>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</si>
  <si>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</si>
  <si>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</si>
  <si>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</si>
  <si>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</si>
  <si>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</si>
  <si>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</si>
  <si>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</si>
  <si>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</si>
  <si>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</si>
  <si>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</si>
  <si>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</si>
  <si>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</si>
  <si>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</si>
  <si>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</si>
  <si>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</si>
  <si>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</si>
  <si>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</si>
  <si>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</si>
  <si>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</si>
  <si>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</si>
  <si>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</si>
  <si>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</si>
  <si>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</si>
  <si>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</si>
  <si>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</si>
  <si>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</si>
  <si>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</si>
  <si>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</si>
  <si>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</si>
  <si>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</si>
  <si>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</si>
  <si>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</si>
  <si>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</si>
  <si>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</si>
  <si>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</si>
  <si>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</si>
  <si>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</si>
  <si>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</si>
  <si>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</si>
  <si>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</si>
  <si>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</si>
  <si>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</si>
  <si>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</si>
  <si>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</si>
  <si>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</si>
  <si>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</si>
  <si>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</si>
  <si>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</si>
  <si>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</si>
  <si>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</si>
  <si>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</si>
  <si>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</si>
  <si>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</si>
  <si>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</si>
  <si>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</si>
  <si>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</si>
  <si>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</si>
  <si>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</si>
  <si>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</si>
  <si>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</si>
  <si>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</si>
  <si>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</si>
  <si>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</si>
  <si>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</si>
  <si>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</si>
  <si>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</si>
  <si>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</si>
  <si>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</si>
  <si>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</si>
  <si>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</si>
  <si>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</si>
  <si>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</si>
  <si>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</si>
  <si>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</si>
  <si>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</si>
  <si>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</si>
  <si>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</si>
  <si>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</si>
  <si>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</si>
  <si>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</si>
  <si>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</si>
  <si>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</si>
  <si>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</si>
  <si>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</si>
  <si>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</si>
  <si>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</si>
  <si>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</si>
  <si>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</si>
  <si>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</si>
  <si>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</si>
  <si>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</si>
  <si>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</si>
  <si>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</si>
  <si>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</si>
  <si>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</si>
  <si>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</si>
  <si>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</si>
  <si>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</si>
  <si>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</si>
  <si>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</si>
  <si>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</si>
  <si>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</si>
  <si>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</si>
  <si>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</si>
  <si>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</si>
  <si>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</si>
  <si>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</si>
  <si>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</si>
  <si>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</si>
  <si>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</si>
  <si>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</si>
  <si>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</si>
  <si>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</si>
  <si>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</si>
  <si>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</si>
  <si>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</si>
  <si>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</si>
  <si>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</si>
  <si>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</si>
  <si>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</si>
  <si>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</si>
  <si>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</si>
  <si>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</si>
  <si>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</si>
  <si>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</si>
  <si>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</si>
  <si>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</si>
  <si>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</si>
  <si>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</si>
  <si>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</si>
  <si>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</si>
  <si>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</si>
  <si>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</si>
  <si>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</si>
  <si>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</si>
  <si>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</si>
  <si>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</si>
  <si>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</si>
  <si>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</si>
  <si>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</si>
  <si>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</si>
  <si>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</si>
  <si>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</si>
  <si>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</si>
  <si>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</si>
  <si>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</si>
  <si>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</si>
  <si>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</si>
  <si>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</si>
  <si>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</si>
  <si>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</si>
  <si>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</si>
  <si>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</si>
  <si>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</si>
  <si>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</si>
  <si>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</si>
  <si>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</si>
  <si>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</si>
  <si>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</si>
  <si>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</si>
  <si>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</si>
  <si>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</si>
  <si>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</si>
  <si>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</si>
  <si>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</si>
  <si>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</si>
  <si>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</si>
  <si>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</si>
  <si>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</si>
  <si>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</si>
  <si>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</si>
  <si>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</si>
  <si>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</si>
  <si>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</si>
  <si>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</si>
  <si>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</si>
  <si>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</si>
  <si>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</si>
  <si>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</si>
  <si>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</si>
  <si>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</si>
  <si>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</si>
  <si>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</si>
  <si>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</si>
  <si>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</si>
  <si>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</si>
  <si>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</si>
  <si>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</si>
  <si>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</si>
  <si>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</si>
  <si>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</si>
  <si>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</si>
  <si>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</si>
  <si>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</si>
  <si>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</si>
  <si>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</si>
  <si>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</si>
  <si>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</si>
  <si>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</si>
  <si>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</si>
  <si>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</si>
  <si>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</si>
  <si>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</si>
  <si>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</si>
  <si>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</si>
  <si>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</si>
  <si>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</si>
  <si>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</si>
  <si>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</si>
  <si>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</si>
  <si>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</si>
  <si>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</si>
  <si>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</si>
  <si>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</si>
  <si>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</si>
  <si>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</si>
  <si>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</si>
  <si>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</si>
  <si>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</si>
  <si>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</si>
  <si>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</si>
  <si>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</si>
  <si>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</si>
  <si>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</si>
  <si>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</si>
  <si>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</si>
  <si>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</si>
  <si>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</si>
  <si>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</si>
  <si>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</si>
  <si>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</si>
  <si>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</si>
  <si>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</si>
  <si>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</si>
  <si>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</si>
  <si>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</si>
  <si>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</si>
  <si>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</si>
  <si>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</si>
  <si>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</si>
  <si>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</si>
  <si>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</si>
  <si>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</si>
  <si>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</si>
  <si>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</si>
  <si>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</si>
  <si>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</si>
  <si>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</si>
  <si>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</si>
  <si>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</si>
  <si>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</si>
  <si>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</si>
  <si>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</si>
  <si>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</si>
  <si>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</si>
  <si>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</si>
  <si>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</si>
  <si>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</si>
  <si>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</si>
  <si>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</si>
  <si>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</si>
  <si>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</si>
  <si>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</si>
  <si>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</si>
  <si>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</si>
  <si>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</si>
  <si>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</si>
  <si>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</si>
  <si>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</si>
  <si>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</si>
  <si>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</si>
  <si>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</si>
  <si>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</si>
  <si>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</si>
  <si>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</si>
  <si>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</si>
  <si>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</si>
  <si>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</si>
  <si>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</si>
  <si>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</si>
  <si>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</si>
  <si>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</si>
  <si>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</si>
  <si>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</si>
  <si>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</si>
  <si>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</si>
  <si>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</si>
  <si>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</si>
  <si>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</si>
  <si>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</si>
  <si>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</si>
  <si>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</si>
  <si>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</si>
  <si>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</si>
  <si>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</si>
  <si>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</si>
  <si>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</si>
  <si>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</si>
  <si>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</si>
  <si>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</si>
  <si>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</si>
  <si>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</si>
  <si>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</si>
  <si>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</si>
  <si>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</si>
  <si>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</si>
  <si>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</si>
  <si>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</si>
  <si>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</si>
  <si>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</si>
  <si>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</si>
  <si>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</si>
  <si>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</si>
  <si>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</si>
  <si>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</si>
  <si>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</si>
  <si>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</si>
  <si>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</si>
  <si>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</si>
  <si>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</si>
  <si>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</si>
  <si>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</si>
  <si>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</si>
  <si>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</si>
  <si>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</si>
  <si>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</si>
  <si>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</si>
  <si>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</si>
  <si>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</si>
  <si>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</si>
  <si>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</si>
  <si>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</si>
  <si>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</si>
  <si>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</si>
  <si>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</si>
  <si>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</si>
  <si>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</si>
  <si>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</si>
  <si>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</si>
  <si>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</si>
  <si>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</si>
  <si>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</si>
  <si>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</si>
  <si>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</si>
  <si>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</si>
  <si>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</si>
  <si>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</si>
  <si>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</si>
  <si>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</si>
  <si>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</si>
  <si>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</si>
  <si>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</si>
  <si>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</si>
  <si>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</si>
  <si>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</si>
  <si>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</si>
  <si>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</si>
  <si>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</si>
  <si>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</si>
  <si>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</si>
  <si>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</si>
  <si>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</si>
  <si>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</si>
  <si>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</si>
  <si>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</si>
  <si>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</si>
  <si>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</si>
  <si>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</si>
  <si>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</si>
  <si>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</si>
  <si>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</si>
  <si>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</si>
  <si>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</si>
  <si>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</si>
  <si>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</si>
  <si>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</si>
  <si>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</si>
  <si>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</si>
  <si>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</si>
  <si>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</si>
  <si>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</si>
  <si>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</si>
  <si>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</si>
  <si>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</si>
  <si>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</si>
  <si>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</si>
  <si>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</si>
  <si>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</si>
  <si>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</si>
  <si>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</si>
  <si>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</si>
  <si>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</si>
  <si>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</si>
  <si>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</si>
  <si>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</si>
  <si>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</si>
  <si>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</si>
  <si>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</si>
  <si>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</si>
  <si>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</si>
  <si>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</si>
  <si>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</si>
  <si>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</si>
  <si>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</si>
  <si>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</si>
  <si>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</si>
  <si>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</si>
  <si>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</si>
  <si>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</si>
  <si>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</si>
  <si>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</si>
  <si>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</si>
  <si>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</si>
  <si>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</si>
  <si>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</si>
  <si>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</si>
  <si>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</si>
  <si>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</si>
  <si>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</si>
  <si>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</si>
  <si>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</si>
  <si>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</si>
  <si>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</si>
  <si>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</si>
  <si>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</si>
  <si>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</si>
  <si>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</si>
  <si>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</si>
  <si>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</si>
  <si>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</si>
  <si>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</si>
  <si>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</si>
  <si>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</si>
  <si>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</si>
  <si>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</si>
  <si>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</si>
  <si>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</si>
  <si>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</si>
  <si>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</si>
  <si>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</si>
  <si>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</si>
  <si>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</si>
  <si>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</si>
  <si>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</si>
  <si>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</si>
  <si>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</si>
  <si>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</si>
  <si>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</si>
  <si>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</si>
  <si>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</si>
  <si>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</si>
  <si>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</si>
  <si>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</si>
  <si>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</si>
  <si>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</si>
  <si>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</si>
  <si>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</si>
  <si>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</si>
  <si>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</si>
  <si>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</si>
  <si>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</si>
  <si>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</si>
  <si>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</si>
  <si>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</si>
  <si>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</si>
  <si>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</si>
  <si>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</si>
  <si>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</si>
  <si>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</si>
  <si>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</si>
  <si>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</si>
  <si>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</si>
  <si>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</si>
  <si>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</si>
  <si>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</si>
  <si>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</si>
  <si>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</si>
  <si>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</si>
  <si>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</si>
  <si>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</si>
  <si>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</si>
  <si>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</si>
  <si>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</si>
  <si>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</si>
  <si>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</si>
  <si>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</si>
  <si>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</si>
  <si>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</si>
  <si>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</si>
  <si>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</si>
  <si>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</si>
  <si>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</si>
  <si>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</si>
  <si>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</si>
  <si>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</si>
  <si>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</si>
  <si>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</si>
  <si>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</si>
  <si>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</si>
  <si>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</si>
  <si>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</si>
  <si>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</si>
  <si>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</si>
  <si>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</si>
  <si>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</si>
  <si>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</si>
  <si>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</si>
  <si>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</si>
  <si>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</si>
  <si>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</si>
  <si>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</si>
  <si>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</si>
  <si>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</si>
  <si>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</si>
  <si>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</si>
  <si>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</si>
  <si>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</si>
  <si>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</si>
  <si>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</si>
  <si>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</si>
  <si>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</si>
  <si>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</si>
  <si>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</si>
  <si>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</si>
  <si>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</si>
  <si>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</si>
  <si>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</si>
  <si>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</si>
  <si>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</si>
  <si>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</si>
  <si>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</si>
  <si>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</si>
  <si>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</si>
  <si>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</si>
  <si>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</si>
  <si>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</si>
  <si>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</si>
  <si>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</si>
  <si>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</si>
  <si>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</si>
  <si>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</si>
  <si>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</si>
  <si>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</si>
  <si>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</si>
  <si>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</si>
  <si>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</si>
  <si>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</si>
  <si>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</si>
  <si>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</si>
  <si>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</si>
  <si>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</si>
  <si>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</si>
  <si>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</si>
  <si>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</si>
  <si>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</si>
  <si>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</si>
  <si>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</si>
  <si>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</si>
  <si>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</si>
  <si>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</si>
  <si>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</si>
  <si>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</si>
  <si>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</si>
  <si>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</si>
  <si>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</si>
  <si>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</si>
  <si>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</si>
  <si>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</si>
  <si>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</si>
  <si>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</si>
  <si>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</si>
  <si>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</si>
  <si>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</si>
  <si>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</si>
  <si>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</si>
  <si>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</si>
  <si>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</si>
  <si>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</si>
  <si>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</si>
  <si>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</si>
  <si>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</si>
  <si>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</si>
  <si>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</si>
  <si>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</si>
  <si>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</si>
  <si>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</si>
  <si>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</si>
  <si>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</si>
  <si>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</si>
  <si>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</si>
  <si>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</si>
  <si>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</si>
  <si>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</si>
  <si>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</si>
  <si>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</si>
  <si>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</si>
  <si>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</si>
  <si>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</si>
  <si>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</si>
  <si>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</si>
  <si>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</si>
  <si>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</si>
  <si>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</si>
  <si>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</si>
  <si>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</si>
  <si>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</si>
  <si>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</si>
  <si>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</si>
  <si>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</si>
  <si>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</si>
  <si>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</si>
  <si>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</si>
  <si>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</si>
  <si>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</si>
  <si>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</si>
  <si>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</si>
  <si>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</si>
  <si>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</si>
  <si>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</si>
  <si>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</si>
  <si>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</si>
  <si>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</si>
  <si>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</si>
  <si>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</si>
  <si>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</si>
  <si>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</si>
  <si>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</si>
  <si>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</si>
  <si>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</si>
  <si>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</si>
  <si>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</si>
  <si>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</si>
  <si>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</si>
  <si>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</si>
  <si>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</si>
  <si>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</si>
  <si>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</si>
  <si>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</si>
  <si>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</si>
  <si>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</si>
  <si>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</si>
  <si>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</si>
  <si>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</si>
  <si>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</si>
  <si>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</si>
  <si>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</si>
  <si>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</si>
  <si>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</si>
  <si>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</si>
  <si>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</si>
  <si>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</si>
  <si>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</si>
  <si>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</si>
  <si>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</si>
  <si>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</si>
  <si>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</si>
  <si>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</si>
  <si>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</si>
  <si>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</si>
  <si>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</si>
  <si>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</si>
  <si>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</si>
  <si>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</si>
  <si>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</si>
  <si>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</si>
  <si>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</si>
  <si>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</si>
  <si>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</si>
  <si>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</si>
  <si>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</si>
  <si>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</si>
  <si>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</si>
  <si>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</si>
  <si>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</si>
  <si>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</si>
  <si>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</si>
  <si>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</si>
  <si>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</si>
  <si>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</si>
  <si>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</si>
  <si>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</si>
  <si>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</si>
  <si>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</si>
  <si>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</si>
  <si>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</si>
  <si>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</si>
  <si>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</si>
  <si>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</si>
  <si>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</si>
  <si>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</si>
  <si>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</si>
  <si>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</si>
  <si>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</si>
  <si>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</si>
  <si>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</si>
  <si>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</si>
  <si>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</si>
  <si>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</si>
  <si>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</si>
  <si>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</si>
  <si>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</si>
  <si>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</si>
  <si>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</si>
  <si>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</si>
  <si>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</si>
  <si>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</si>
  <si>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</si>
  <si>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</si>
  <si>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</si>
  <si>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</si>
  <si>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</si>
  <si>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</si>
  <si>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</si>
  <si>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</si>
  <si>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</si>
  <si>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</si>
  <si>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</si>
  <si>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</si>
  <si>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</si>
  <si>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</si>
  <si>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</si>
  <si>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</si>
  <si>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</si>
  <si>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</si>
  <si>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</si>
  <si>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</si>
  <si>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</si>
  <si>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</si>
  <si>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</si>
  <si>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</si>
  <si>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</si>
  <si>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</si>
  <si>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</si>
  <si>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</si>
  <si>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</si>
  <si>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</si>
  <si>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</si>
  <si>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</si>
  <si>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</si>
  <si>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</si>
  <si>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</si>
  <si>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</si>
  <si>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</si>
  <si>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</si>
  <si>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</si>
  <si>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</si>
  <si>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</si>
  <si>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</si>
  <si>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</si>
  <si>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</si>
  <si>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</si>
  <si>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</si>
  <si>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</si>
  <si>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</si>
  <si>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</si>
  <si>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</si>
  <si>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</si>
  <si>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</si>
  <si>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</si>
  <si>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</si>
  <si>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</si>
  <si>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</si>
  <si>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</si>
  <si>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</si>
  <si>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</si>
  <si>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</si>
  <si>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</si>
  <si>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</si>
  <si>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</si>
  <si>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</si>
  <si>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</si>
  <si>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</si>
  <si>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</si>
  <si>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</si>
  <si>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</si>
  <si>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</si>
  <si>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</si>
  <si>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</si>
  <si>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</si>
  <si>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</si>
  <si>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</si>
  <si>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</si>
  <si>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</si>
  <si>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</si>
  <si>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</si>
  <si>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</si>
  <si>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</si>
  <si>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</si>
  <si>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</si>
  <si>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</si>
  <si>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</si>
  <si>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</si>
  <si>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</si>
  <si>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</si>
  <si>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</si>
  <si>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</si>
  <si>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</si>
  <si>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</si>
  <si>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</si>
  <si>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</si>
  <si>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</si>
  <si>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</si>
  <si>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</si>
  <si>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</si>
  <si>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</si>
  <si>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</si>
  <si>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</si>
  <si>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</si>
  <si>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</si>
  <si>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</si>
  <si>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</si>
  <si>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</si>
  <si>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</si>
  <si>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</si>
  <si>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</si>
  <si>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</si>
  <si>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</si>
  <si>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</si>
  <si>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</si>
  <si>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</si>
  <si>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</si>
  <si>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</si>
  <si>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</si>
  <si>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</si>
  <si>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</si>
  <si>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</si>
  <si>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</si>
  <si>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</si>
  <si>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</si>
  <si>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</si>
  <si>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</si>
  <si>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</si>
  <si>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</si>
  <si>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</si>
  <si>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</si>
  <si>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</si>
  <si>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</si>
  <si>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</si>
  <si>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</si>
  <si>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</si>
  <si>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</si>
  <si>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</si>
  <si>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</si>
  <si>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</si>
  <si>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</si>
  <si>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</si>
  <si>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</si>
  <si>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</si>
  <si>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</si>
  <si>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</si>
  <si>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</si>
  <si>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</si>
  <si>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</si>
  <si>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</si>
  <si>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</si>
  <si>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</si>
  <si>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</si>
  <si>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</si>
  <si>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</si>
  <si>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</si>
  <si>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</si>
  <si>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</si>
  <si>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</si>
  <si>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</si>
  <si>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</si>
  <si>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</si>
  <si>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</si>
  <si>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</si>
  <si>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</si>
  <si>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</si>
  <si>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</si>
  <si>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</si>
  <si>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</si>
  <si>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</si>
  <si>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</si>
  <si>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</si>
  <si>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</si>
  <si>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</si>
  <si>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</si>
  <si>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</si>
  <si>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</si>
  <si>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</si>
  <si>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</si>
  <si>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</si>
  <si>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</si>
  <si>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</si>
  <si>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</si>
  <si>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</si>
  <si>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</si>
  <si>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</si>
  <si>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</si>
  <si>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</si>
  <si>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</si>
  <si>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</si>
  <si>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</si>
  <si>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</si>
  <si>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</si>
  <si>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</si>
  <si>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</si>
  <si>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</si>
  <si>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</si>
  <si>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</si>
  <si>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</si>
  <si>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</si>
  <si>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</si>
  <si>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</si>
  <si>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</si>
  <si>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</si>
  <si>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</si>
  <si>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</si>
  <si>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</si>
  <si>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</si>
  <si>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</si>
  <si>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</si>
  <si>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</si>
  <si>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</si>
  <si>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</si>
  <si>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</si>
  <si>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</si>
  <si>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</si>
  <si>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</si>
  <si>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</si>
  <si>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</si>
  <si>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</si>
  <si>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</si>
  <si>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</si>
  <si>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</si>
  <si>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</si>
  <si>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</si>
  <si>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</si>
  <si>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</si>
  <si>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</si>
  <si>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</si>
  <si>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</si>
  <si>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</si>
  <si>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</si>
  <si>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</si>
  <si>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</si>
  <si>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</si>
  <si>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</si>
  <si>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</si>
  <si>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</si>
  <si>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</si>
  <si>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</si>
  <si>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</si>
  <si>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</si>
  <si>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</si>
  <si>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</si>
  <si>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</si>
  <si>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</si>
  <si>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</si>
  <si>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</si>
  <si>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</si>
  <si>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</si>
  <si>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</si>
  <si>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</si>
  <si>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</si>
  <si>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</si>
  <si>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</si>
  <si>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</si>
  <si>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</si>
  <si>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</si>
  <si>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</si>
  <si>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</si>
  <si>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</si>
  <si>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</si>
  <si>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</si>
  <si>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</si>
  <si>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</si>
  <si>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</si>
  <si>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</si>
  <si>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</si>
  <si>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</si>
  <si>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</si>
  <si>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</si>
  <si>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</si>
  <si>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</si>
  <si>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</si>
  <si>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</si>
  <si>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</si>
  <si>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</si>
  <si>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</si>
  <si>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</si>
  <si>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</si>
  <si>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</si>
  <si>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</si>
  <si>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</si>
  <si>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</si>
  <si>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</si>
  <si>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</si>
  <si>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</si>
  <si>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</si>
  <si>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</si>
  <si>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</si>
  <si>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</si>
  <si>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</si>
  <si>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</si>
  <si>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</si>
  <si>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</si>
  <si>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</si>
  <si>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</si>
  <si>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</si>
  <si>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</si>
  <si>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</si>
  <si>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</si>
  <si>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</si>
  <si>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</si>
  <si>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</si>
  <si>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</si>
  <si>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</si>
  <si>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</si>
  <si>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</si>
  <si>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</si>
  <si>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</si>
  <si>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</si>
  <si>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</si>
  <si>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</si>
  <si>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</si>
  <si>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</si>
  <si>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</si>
  <si>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</si>
  <si>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</si>
  <si>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</si>
  <si>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</si>
  <si>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</si>
  <si>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</si>
  <si>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</si>
  <si>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</si>
  <si>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</si>
  <si>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</si>
  <si>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</si>
  <si>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</si>
  <si>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</si>
  <si>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</si>
  <si>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</si>
  <si>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</si>
  <si>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</si>
  <si>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</si>
  <si>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</si>
  <si>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</si>
  <si>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</si>
  <si>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</si>
  <si>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</si>
  <si>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</si>
  <si>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</si>
  <si>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</si>
  <si>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</si>
  <si>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</si>
  <si>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</si>
  <si>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</si>
  <si>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</si>
  <si>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</si>
  <si>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</si>
  <si>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</si>
  <si>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</si>
  <si>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</si>
  <si>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</si>
  <si>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</si>
  <si>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</si>
  <si>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</si>
  <si>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</si>
  <si>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</si>
  <si>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</si>
  <si>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</si>
  <si>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</si>
  <si>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</si>
  <si>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</si>
  <si>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</si>
  <si>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</si>
  <si>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</si>
  <si>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</si>
  <si>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</si>
  <si>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</si>
  <si>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</si>
  <si>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</si>
  <si>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</si>
  <si>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</si>
  <si>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</si>
  <si>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</si>
  <si>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</si>
  <si>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</si>
  <si>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</si>
  <si>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</si>
  <si>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</si>
  <si>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</si>
  <si>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</si>
  <si>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</si>
  <si>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</si>
  <si>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</si>
  <si>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</si>
  <si>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</si>
  <si>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</si>
  <si>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</si>
  <si>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</si>
  <si>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</si>
  <si>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</si>
  <si>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</si>
  <si>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</si>
  <si>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</si>
  <si>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</si>
  <si>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</si>
  <si>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</si>
  <si>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</si>
  <si>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</si>
  <si>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</si>
  <si>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</si>
  <si>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</si>
  <si>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</si>
  <si>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</si>
  <si>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</si>
  <si>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</si>
  <si>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</si>
  <si>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</si>
  <si>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</si>
  <si>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</si>
  <si>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</si>
  <si>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</si>
  <si>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</si>
  <si>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</si>
  <si>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</si>
  <si>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</si>
  <si>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</si>
  <si>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</si>
  <si>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</si>
  <si>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</si>
  <si>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</si>
  <si>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</si>
  <si>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</si>
  <si>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</si>
  <si>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</si>
  <si>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</si>
  <si>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</si>
  <si>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</si>
  <si>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</si>
  <si>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</si>
  <si>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</si>
  <si>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</si>
  <si>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</si>
  <si>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</si>
  <si>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</si>
  <si>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</si>
  <si>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</si>
  <si>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</si>
  <si>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</si>
  <si>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</si>
  <si>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</si>
  <si>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</si>
  <si>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</si>
  <si>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</si>
  <si>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</si>
  <si>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</si>
  <si>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</si>
  <si>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</si>
  <si>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</si>
  <si>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</si>
  <si>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</si>
  <si>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</si>
  <si>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</si>
  <si>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</si>
  <si>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</si>
  <si>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</si>
  <si>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</si>
  <si>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</si>
  <si>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</si>
  <si>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</si>
  <si>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</si>
  <si>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</si>
  <si>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</si>
  <si>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</si>
  <si>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</si>
  <si>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</si>
  <si>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</si>
  <si>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</si>
  <si>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</si>
  <si>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</si>
  <si>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</si>
  <si>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</si>
  <si>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</si>
  <si>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</si>
  <si>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</si>
  <si>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</si>
  <si>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</si>
  <si>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</si>
  <si>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</si>
  <si>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</si>
  <si>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</si>
  <si>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</si>
  <si>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</si>
  <si>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</si>
  <si>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</si>
  <si>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</si>
  <si>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</si>
  <si>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</si>
  <si>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</si>
  <si>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</si>
  <si>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</si>
  <si>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</si>
  <si>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</si>
  <si>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</si>
  <si>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</si>
  <si>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</si>
  <si>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</si>
  <si>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</si>
  <si>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</si>
  <si>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</si>
  <si>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</si>
  <si>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</si>
  <si>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</si>
  <si>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</si>
  <si>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</si>
  <si>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</si>
  <si>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</si>
  <si>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</si>
  <si>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</si>
  <si>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</si>
  <si>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</si>
  <si>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</si>
  <si>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</si>
  <si>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</si>
  <si>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</si>
  <si>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</si>
  <si>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</si>
  <si>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</si>
  <si>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</si>
  <si>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</si>
  <si>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</si>
  <si>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</si>
  <si>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</si>
  <si>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</si>
  <si>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</si>
  <si>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</si>
  <si>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</si>
  <si>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</si>
  <si>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</si>
  <si>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</si>
  <si>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</si>
  <si>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</si>
  <si>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</si>
  <si>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</si>
  <si>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</si>
  <si>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</si>
  <si>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</si>
  <si>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</si>
  <si>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</si>
  <si>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</si>
  <si>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</si>
  <si>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</si>
  <si>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</si>
  <si>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</si>
  <si>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</si>
  <si>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</si>
  <si>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</si>
  <si>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</si>
  <si>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</si>
  <si>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</si>
  <si>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</si>
  <si>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</si>
  <si>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</si>
  <si>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</si>
  <si>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</si>
  <si>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</si>
  <si>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</si>
  <si>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</si>
  <si>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</si>
  <si>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</si>
  <si>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</si>
  <si>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</si>
  <si>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</si>
  <si>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</si>
  <si>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</si>
  <si>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</si>
  <si>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</si>
  <si>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</si>
  <si>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</si>
  <si>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</si>
  <si>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</si>
  <si>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</si>
  <si>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</si>
  <si>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</si>
  <si>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</si>
  <si>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</si>
  <si>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</si>
  <si>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</si>
  <si>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</si>
  <si>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</si>
  <si>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</si>
  <si>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</si>
  <si>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</si>
  <si>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</si>
  <si>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</si>
  <si>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</si>
  <si>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</si>
  <si>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</si>
  <si>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</si>
  <si>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</si>
  <si>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</si>
  <si>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</si>
  <si>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</si>
  <si>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</si>
  <si>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</si>
  <si>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</si>
  <si>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</si>
  <si>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</si>
  <si>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</si>
  <si>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</si>
  <si>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</si>
  <si>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</si>
  <si>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</si>
  <si>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</si>
  <si>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</si>
  <si>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</si>
  <si>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</si>
  <si>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</si>
  <si>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</si>
  <si>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</si>
  <si>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</si>
  <si>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</si>
  <si>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</si>
  <si>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</si>
  <si>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</si>
  <si>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</si>
  <si>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</si>
  <si>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</si>
  <si>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</si>
  <si>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</si>
  <si>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</si>
  <si>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</si>
  <si>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</si>
  <si>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</si>
  <si>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</si>
  <si>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</si>
  <si>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</si>
  <si>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</si>
  <si>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</si>
  <si>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</si>
  <si>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</si>
  <si>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</si>
  <si>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</si>
  <si>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</si>
  <si>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</si>
  <si>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</si>
  <si>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</si>
  <si>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</si>
  <si>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</si>
  <si>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</si>
  <si>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</si>
  <si>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</si>
  <si>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</si>
  <si>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</si>
  <si>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</si>
  <si>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</si>
  <si>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</si>
  <si>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</si>
  <si>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</si>
  <si>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</si>
  <si>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</si>
  <si>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</si>
  <si>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</si>
  <si>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</si>
  <si>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</si>
  <si>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</si>
  <si>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</si>
  <si>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</si>
  <si>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</si>
  <si>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</si>
  <si>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</si>
  <si>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</si>
  <si>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</si>
  <si>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</si>
  <si>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</si>
  <si>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</si>
  <si>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</si>
  <si>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</si>
  <si>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</si>
  <si>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</si>
  <si>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</si>
  <si>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</si>
  <si>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</si>
  <si>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</si>
  <si>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</si>
  <si>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</si>
  <si>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</si>
  <si>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</si>
  <si>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</si>
  <si>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</si>
  <si>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</si>
  <si>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</si>
  <si>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</si>
  <si>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</si>
  <si>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</si>
  <si>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</si>
  <si>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</si>
  <si>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</si>
  <si>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</si>
  <si>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</si>
  <si>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</si>
  <si>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</si>
  <si>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</si>
  <si>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</si>
  <si>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</si>
  <si>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</si>
  <si>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</si>
  <si>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</si>
  <si>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</si>
  <si>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</si>
  <si>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</si>
  <si>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</si>
  <si>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</si>
  <si>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</si>
  <si>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</si>
  <si>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</si>
  <si>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</si>
  <si>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</si>
  <si>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</si>
  <si>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</si>
  <si>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</si>
  <si>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</si>
  <si>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</si>
  <si>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</si>
  <si>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</si>
  <si>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</si>
  <si>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</si>
  <si>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</si>
  <si>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</si>
  <si>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</si>
  <si>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</si>
  <si>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</si>
  <si>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</si>
  <si>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</si>
  <si>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</si>
  <si>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</si>
  <si>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</si>
  <si>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</si>
  <si>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</si>
  <si>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</si>
  <si>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</si>
  <si>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</si>
  <si>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</si>
  <si>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</si>
  <si>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</si>
  <si>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</si>
  <si>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</si>
  <si>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</si>
  <si>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</si>
  <si>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</si>
  <si>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</si>
  <si>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</si>
  <si>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</si>
  <si>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</si>
  <si>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</si>
  <si>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</si>
  <si>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</si>
  <si>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</si>
  <si>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</si>
  <si>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</si>
  <si>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</si>
  <si>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</si>
  <si>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</si>
  <si>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</si>
  <si>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</si>
  <si>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</si>
  <si>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</si>
  <si>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</si>
  <si>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</si>
  <si>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</si>
  <si>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</si>
  <si>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</si>
  <si>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</si>
  <si>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</si>
  <si>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</si>
  <si>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</si>
  <si>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</si>
  <si>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</si>
  <si>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</si>
  <si>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</si>
  <si>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</si>
  <si>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</si>
  <si>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</si>
  <si>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</si>
  <si>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</si>
  <si>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</si>
  <si>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</si>
  <si>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</si>
  <si>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</si>
  <si>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</si>
  <si>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</si>
  <si>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</si>
  <si>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</si>
  <si>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</si>
  <si>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</si>
  <si>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</si>
  <si>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</si>
  <si>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</si>
  <si>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</si>
  <si>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</si>
  <si>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</si>
  <si>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</si>
  <si>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</si>
  <si>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</si>
  <si>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</si>
  <si>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</si>
  <si>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</si>
  <si>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</si>
  <si>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</si>
  <si>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</si>
  <si>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</si>
  <si>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</si>
  <si>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</si>
  <si>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</si>
  <si>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</si>
  <si>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</si>
  <si>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</si>
  <si>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</si>
  <si>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</si>
  <si>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</si>
  <si>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</si>
  <si>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</si>
  <si>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</si>
  <si>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</si>
  <si>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</si>
  <si>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</si>
  <si>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</si>
  <si>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</si>
  <si>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</si>
  <si>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</si>
  <si>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</si>
  <si>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</si>
  <si>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</si>
  <si>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</si>
  <si>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</si>
  <si>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</si>
  <si>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</si>
  <si>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</si>
  <si>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</si>
  <si>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</si>
  <si>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</si>
  <si>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</si>
  <si>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</si>
  <si>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</si>
  <si>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</si>
  <si>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</si>
  <si>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</si>
  <si>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</si>
  <si>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</si>
  <si>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</si>
  <si>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</si>
  <si>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</si>
  <si>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</si>
  <si>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</si>
  <si>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</si>
  <si>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</si>
  <si>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</si>
  <si>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</si>
  <si>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</si>
  <si>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</si>
  <si>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</si>
  <si>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</si>
  <si>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</si>
  <si>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</si>
  <si>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</si>
  <si>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</si>
  <si>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</si>
  <si>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</si>
  <si>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</si>
  <si>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</si>
  <si>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</si>
  <si>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</si>
  <si>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</si>
  <si>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</si>
  <si>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</si>
  <si>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</si>
  <si>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</si>
  <si>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</si>
  <si>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</si>
  <si>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</si>
  <si>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</si>
  <si>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</si>
  <si>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</si>
  <si>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</si>
  <si>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</si>
  <si>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</si>
  <si>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</si>
  <si>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</si>
  <si>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</si>
  <si>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</si>
  <si>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</si>
  <si>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</si>
  <si>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</si>
  <si>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</si>
  <si>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</si>
  <si>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</si>
  <si>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</si>
  <si>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</si>
  <si>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</si>
  <si>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</si>
  <si>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</si>
  <si>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</si>
  <si>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</si>
  <si>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</si>
  <si>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</si>
  <si>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</si>
  <si>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</si>
  <si>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</si>
  <si>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</si>
  <si>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</si>
  <si>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</si>
  <si>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</si>
  <si>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</si>
  <si>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</si>
  <si>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</si>
  <si>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</si>
  <si>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</si>
  <si>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</si>
  <si>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</si>
  <si>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</si>
  <si>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</si>
  <si>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</si>
  <si>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</si>
  <si>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</si>
  <si>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</si>
  <si>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</si>
  <si>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</si>
  <si>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</si>
  <si>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</si>
  <si>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</si>
  <si>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</si>
  <si>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</si>
  <si>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</si>
  <si>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</si>
  <si>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</si>
  <si>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</si>
  <si>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</si>
  <si>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</si>
  <si>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</si>
  <si>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</si>
  <si>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</si>
  <si>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</si>
  <si>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</si>
  <si>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</si>
  <si>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</si>
  <si>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</si>
  <si>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</si>
  <si>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</si>
  <si>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</si>
  <si>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</si>
  <si>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</si>
  <si>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</si>
  <si>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</si>
  <si>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</si>
  <si>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</si>
  <si>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</si>
  <si>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</si>
  <si>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</si>
  <si>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</si>
  <si>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</si>
  <si>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</si>
  <si>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</si>
  <si>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</si>
  <si>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</si>
  <si>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</si>
  <si>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</si>
  <si>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</si>
  <si>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</si>
  <si>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</si>
  <si>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</si>
  <si>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</si>
  <si>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</si>
  <si>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</si>
  <si>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</si>
  <si>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</si>
  <si>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</si>
  <si>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</si>
  <si>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</si>
  <si>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</si>
  <si>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</si>
  <si>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</si>
  <si>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</si>
  <si>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</si>
  <si>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</si>
  <si>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</si>
  <si>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</si>
  <si>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</si>
  <si>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</si>
  <si>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</si>
  <si>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</si>
  <si>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</si>
  <si>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</si>
  <si>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</si>
  <si>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</si>
  <si>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</si>
  <si>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</si>
  <si>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</si>
  <si>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</si>
  <si>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</si>
  <si>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</si>
  <si>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</si>
  <si>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</si>
  <si>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</si>
  <si>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</si>
  <si>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</si>
  <si>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</si>
  <si>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</si>
  <si>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</si>
  <si>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</si>
  <si>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</si>
  <si>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</si>
  <si>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</si>
  <si>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</si>
  <si>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</si>
  <si>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</si>
  <si>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</si>
  <si>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</si>
  <si>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</si>
  <si>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</si>
  <si>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</si>
  <si>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</si>
  <si>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</si>
  <si>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</si>
  <si>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</si>
  <si>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</si>
  <si>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</si>
  <si>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</si>
  <si>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</si>
  <si>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</si>
  <si>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</si>
  <si>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</si>
  <si>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</si>
  <si>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</si>
  <si>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</si>
  <si>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</si>
  <si>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</si>
  <si>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</si>
  <si>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</si>
  <si>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</si>
  <si>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</si>
  <si>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</si>
  <si>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</si>
  <si>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</si>
  <si>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</si>
  <si>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</si>
  <si>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</si>
  <si>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</si>
  <si>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</si>
  <si>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</si>
  <si>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</si>
  <si>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</si>
  <si>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</si>
  <si>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</si>
  <si>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</si>
  <si>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</si>
  <si>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</si>
  <si>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</si>
  <si>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</si>
  <si>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</si>
  <si>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</si>
  <si>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</si>
  <si>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</si>
  <si>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</si>
  <si>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</si>
  <si>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</si>
  <si>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</si>
  <si>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</si>
  <si>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</si>
  <si>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</si>
  <si>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</si>
  <si>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</si>
  <si>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</si>
  <si>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</si>
  <si>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</si>
  <si>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</si>
  <si>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</si>
  <si>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</si>
  <si>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</si>
  <si>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</si>
  <si>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</si>
  <si>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</si>
  <si>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</si>
  <si>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</si>
  <si>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</si>
  <si>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</si>
  <si>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</si>
  <si>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</si>
  <si>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</si>
  <si>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</si>
  <si>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</si>
  <si>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</si>
  <si>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</si>
  <si>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</si>
  <si>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</si>
  <si>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</si>
  <si>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</si>
  <si>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</si>
  <si>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</si>
  <si>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</si>
  <si>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</si>
  <si>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</si>
  <si>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</si>
  <si>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</si>
  <si>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</si>
  <si>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</si>
  <si>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</si>
  <si>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</si>
  <si>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</si>
  <si>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</si>
  <si>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</si>
  <si>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</si>
  <si>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</si>
  <si>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</si>
  <si>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</si>
  <si>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</si>
  <si>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</si>
  <si>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</si>
  <si>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</si>
  <si>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</si>
  <si>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</si>
  <si>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</si>
  <si>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</si>
  <si>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</si>
  <si>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</si>
  <si>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</si>
  <si>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</si>
  <si>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</si>
  <si>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</si>
  <si>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</si>
  <si>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</si>
  <si>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</si>
  <si>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</si>
  <si>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</si>
  <si>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</si>
  <si>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</si>
  <si>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</si>
  <si>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</si>
  <si>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</si>
  <si>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</si>
  <si>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</si>
  <si>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</si>
  <si>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</si>
  <si>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</si>
  <si>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</si>
  <si>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</si>
  <si>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</si>
  <si>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</si>
  <si>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</si>
  <si>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</si>
  <si>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</si>
  <si>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</si>
  <si>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</si>
  <si>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</si>
  <si>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</si>
  <si>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</si>
  <si>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</si>
  <si>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</si>
  <si>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</si>
  <si>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</si>
  <si>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</si>
  <si>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</si>
  <si>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</si>
  <si>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</si>
  <si>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</si>
  <si>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</si>
  <si>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</si>
  <si>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</si>
  <si>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</si>
  <si>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</si>
  <si>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</si>
  <si>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</si>
  <si>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</si>
  <si>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</si>
  <si>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</si>
  <si>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</si>
  <si>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</si>
  <si>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</si>
  <si>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</si>
  <si>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</si>
  <si>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</si>
  <si>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</si>
  <si>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</si>
  <si>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</si>
  <si>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</si>
  <si>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</si>
  <si>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</si>
  <si>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</si>
  <si>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</si>
  <si>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</si>
  <si>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</si>
  <si>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</si>
  <si>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</si>
  <si>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</si>
  <si>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</si>
  <si>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</si>
  <si>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</si>
  <si>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</si>
  <si>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</si>
  <si>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</si>
  <si>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</si>
  <si>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</si>
  <si>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</si>
  <si>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</si>
  <si>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</si>
  <si>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</si>
  <si>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</si>
  <si>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</si>
  <si>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</si>
  <si>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</si>
  <si>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</si>
  <si>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</si>
  <si>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</si>
  <si>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</si>
  <si>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</si>
  <si>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</si>
  <si>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</si>
  <si>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</si>
  <si>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</si>
  <si>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</si>
  <si>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</si>
  <si>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</si>
  <si>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</si>
  <si>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</si>
  <si>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</si>
  <si>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</si>
  <si>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</si>
  <si>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</si>
  <si>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</si>
  <si>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</si>
  <si>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</si>
  <si>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</si>
  <si>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</si>
  <si>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</si>
  <si>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</si>
  <si>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</si>
  <si>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</si>
  <si>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</si>
  <si>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</si>
  <si>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</si>
  <si>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</si>
  <si>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</si>
  <si>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</si>
  <si>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</si>
  <si>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</si>
  <si>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</si>
  <si>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</si>
  <si>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</si>
  <si>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</si>
  <si>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</si>
  <si>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</si>
  <si>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</si>
  <si>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</si>
  <si>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</si>
  <si>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</si>
  <si>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</si>
  <si>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</si>
  <si>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</si>
  <si>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</si>
  <si>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</si>
  <si>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</si>
  <si>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</si>
  <si>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</si>
  <si>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</si>
  <si>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</si>
  <si>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</si>
  <si>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</si>
  <si>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</si>
  <si>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</si>
  <si>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</si>
  <si>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</si>
  <si>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</si>
  <si>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</si>
  <si>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</si>
  <si>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</si>
  <si>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</si>
  <si>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</si>
  <si>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</si>
  <si>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</si>
  <si>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</si>
  <si>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</si>
  <si>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</si>
  <si>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</si>
  <si>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</si>
  <si>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</si>
  <si>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</si>
  <si>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</si>
  <si>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</si>
  <si>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</si>
  <si>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</si>
  <si>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</si>
  <si>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</si>
  <si>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</si>
  <si>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</si>
  <si>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</si>
  <si>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</si>
  <si>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</si>
  <si>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</si>
  <si>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</si>
  <si>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</si>
  <si>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</si>
  <si>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</si>
  <si>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</si>
  <si>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</si>
  <si>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</si>
  <si>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</si>
  <si>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</si>
  <si>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</si>
  <si>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</si>
  <si>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</si>
  <si>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</si>
  <si>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</si>
  <si>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</si>
  <si>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</si>
  <si>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</si>
  <si>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</si>
  <si>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</si>
  <si>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</si>
  <si>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</si>
  <si>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</si>
  <si>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</si>
  <si>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</si>
  <si>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</si>
  <si>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</si>
  <si>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</si>
  <si>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</si>
  <si>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</si>
  <si>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</si>
  <si>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</si>
  <si>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</si>
  <si>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</si>
  <si>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</si>
  <si>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</si>
  <si>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</si>
  <si>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</si>
  <si>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</si>
  <si>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</si>
  <si>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</si>
  <si>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</si>
  <si>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</si>
  <si>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</si>
  <si>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</si>
  <si>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</si>
  <si>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</si>
  <si>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</si>
  <si>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</si>
  <si>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</si>
  <si>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</si>
  <si>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</si>
  <si>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</si>
  <si>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</si>
  <si>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</si>
  <si>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</si>
  <si>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</si>
  <si>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</si>
  <si>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</si>
  <si>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</si>
  <si>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</si>
  <si>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</si>
  <si>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</si>
  <si>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</si>
  <si>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</si>
  <si>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</si>
  <si>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</si>
  <si>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</si>
  <si>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</si>
  <si>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</si>
  <si>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</si>
  <si>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</si>
  <si>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</si>
  <si>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</si>
  <si>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</si>
  <si>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</si>
  <si>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</si>
  <si>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</si>
  <si>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</si>
  <si>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</si>
  <si>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</si>
  <si>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</si>
  <si>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</si>
  <si>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</si>
  <si>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</si>
  <si>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</si>
  <si>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</si>
  <si>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</si>
  <si>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</si>
  <si>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</si>
  <si>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</si>
  <si>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</si>
  <si>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</si>
  <si>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</si>
  <si>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</si>
  <si>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</si>
  <si>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</si>
  <si>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</si>
  <si>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</si>
  <si>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</si>
  <si>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</si>
  <si>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</si>
  <si>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</si>
  <si>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</si>
  <si>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</si>
  <si>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</si>
  <si>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</si>
  <si>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</si>
  <si>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</si>
  <si>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</si>
  <si>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</si>
  <si>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</si>
  <si>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</si>
  <si>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</si>
  <si>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</si>
  <si>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</si>
  <si>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</si>
  <si>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</si>
  <si>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</si>
  <si>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</si>
  <si>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</si>
  <si>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</si>
  <si>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</si>
  <si>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</si>
  <si>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</si>
  <si>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</si>
  <si>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</si>
  <si>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</si>
  <si>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</si>
  <si>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</si>
  <si>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</si>
  <si>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</si>
  <si>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</si>
  <si>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</si>
  <si>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</si>
  <si>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</si>
  <si>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</si>
  <si>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</si>
  <si>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</si>
  <si>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</si>
  <si>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</si>
  <si>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</si>
  <si>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</si>
  <si>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</si>
  <si>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</si>
  <si>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</si>
  <si>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</si>
  <si>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</si>
  <si>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</si>
  <si>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</si>
  <si>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</si>
  <si>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</si>
  <si>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</si>
  <si>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</si>
  <si>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</si>
  <si>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</si>
  <si>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</si>
  <si>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</si>
  <si>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</si>
  <si>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</si>
  <si>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</si>
  <si>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</si>
  <si>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</si>
  <si>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</si>
  <si>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</si>
  <si>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</si>
  <si>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</si>
  <si>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</si>
  <si>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</si>
  <si>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</si>
  <si>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</si>
  <si>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</si>
  <si>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</si>
  <si>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</si>
  <si>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</si>
  <si>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</si>
  <si>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</si>
  <si>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</si>
  <si>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</si>
  <si>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</si>
  <si>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</si>
  <si>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</si>
  <si>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</si>
  <si>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</si>
  <si>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</si>
  <si>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</si>
  <si>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</si>
  <si>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</si>
  <si>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</si>
  <si>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</si>
  <si>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</si>
  <si>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</si>
  <si>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</si>
  <si>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</si>
  <si>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</si>
  <si>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</si>
  <si>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</si>
  <si>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</si>
  <si>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</si>
  <si>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</si>
  <si>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</si>
  <si>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</si>
  <si>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</si>
  <si>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</si>
  <si>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</si>
  <si>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</si>
  <si>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</si>
  <si>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</si>
  <si>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</si>
  <si>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</si>
  <si>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</si>
  <si>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</si>
  <si>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</si>
  <si>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</si>
  <si>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</si>
  <si>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</si>
  <si>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</si>
  <si>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</si>
  <si>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</si>
  <si>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</si>
  <si>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</si>
  <si>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</si>
  <si>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</si>
  <si>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</si>
  <si>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</si>
  <si>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</si>
  <si>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</si>
  <si>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</si>
  <si>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</si>
  <si>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</si>
  <si>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</si>
  <si>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</si>
  <si>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</si>
  <si>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</si>
  <si>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</si>
  <si>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</si>
  <si>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</si>
  <si>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</si>
  <si>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</si>
  <si>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</si>
  <si>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</si>
  <si>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</si>
  <si>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</si>
  <si>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</si>
  <si>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</si>
  <si>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</si>
  <si>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</si>
  <si>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</si>
  <si>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</si>
  <si>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</si>
  <si>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</si>
  <si>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</si>
  <si>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</si>
  <si>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</si>
  <si>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</si>
  <si>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</si>
  <si>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</si>
  <si>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</si>
  <si>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</si>
  <si>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</si>
  <si>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</si>
  <si>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</si>
  <si>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</si>
  <si>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</si>
  <si>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</si>
  <si>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</si>
  <si>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</si>
  <si>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</si>
  <si>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</si>
  <si>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</si>
  <si>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</si>
  <si>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</si>
  <si>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</si>
  <si>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</si>
  <si>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</si>
  <si>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</si>
  <si>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</si>
  <si>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</si>
  <si>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</si>
  <si>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</si>
  <si>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</si>
  <si>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</si>
  <si>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</si>
  <si>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</si>
  <si>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</si>
  <si>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</si>
  <si>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</si>
  <si>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</si>
  <si>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</si>
  <si>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</si>
  <si>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</si>
  <si>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</si>
  <si>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</si>
  <si>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</si>
  <si>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</si>
  <si>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</si>
  <si>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</si>
  <si>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</si>
  <si>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</si>
  <si>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</si>
  <si>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</si>
  <si>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</si>
  <si>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</si>
  <si>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</si>
  <si>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</si>
  <si>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</si>
  <si>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</si>
  <si>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</si>
  <si>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</si>
  <si>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</si>
  <si>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</si>
  <si>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</si>
  <si>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</si>
  <si>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</si>
  <si>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</si>
  <si>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</si>
  <si>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</si>
  <si>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</si>
  <si>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</si>
  <si>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</si>
  <si>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</si>
  <si>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</si>
  <si>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</si>
  <si>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</si>
  <si>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</si>
  <si>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</si>
  <si>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</si>
  <si>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</si>
  <si>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</si>
  <si>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</si>
  <si>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</si>
  <si>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</si>
  <si>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</si>
  <si>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</si>
  <si>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</si>
  <si>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</si>
  <si>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</si>
  <si>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</si>
  <si>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</si>
  <si>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</si>
  <si>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</si>
  <si>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</si>
  <si>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</si>
  <si>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</si>
  <si>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</si>
  <si>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</si>
  <si>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</si>
  <si>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</si>
  <si>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</si>
  <si>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</si>
  <si>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</si>
  <si>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</si>
  <si>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</si>
  <si>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</si>
  <si>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</si>
  <si>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</si>
  <si>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</si>
  <si>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</si>
  <si>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</si>
  <si>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</si>
  <si>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</si>
  <si>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</si>
  <si>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</si>
  <si>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</si>
  <si>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</si>
  <si>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</si>
  <si>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</si>
  <si>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</si>
  <si>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</si>
  <si>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</si>
  <si>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</si>
  <si>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</si>
  <si>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</si>
  <si>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</si>
  <si>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</si>
  <si>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</si>
  <si>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</si>
  <si>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</si>
  <si>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</si>
  <si>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</si>
  <si>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</si>
  <si>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</si>
  <si>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</si>
  <si>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</si>
  <si>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</si>
  <si>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</si>
  <si>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</si>
  <si>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</si>
  <si>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</si>
  <si>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</si>
  <si>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</si>
  <si>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</si>
  <si>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</si>
  <si>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</si>
  <si>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</si>
  <si>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</si>
  <si>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</si>
  <si>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</si>
  <si>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</si>
  <si>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</si>
  <si>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</si>
  <si>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</si>
  <si>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</si>
  <si>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</si>
  <si>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</si>
  <si>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</si>
  <si>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</si>
  <si>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</si>
  <si>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</si>
  <si>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</si>
  <si>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</si>
  <si>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</si>
  <si>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</si>
  <si>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</si>
  <si>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</si>
  <si>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</si>
  <si>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</si>
  <si>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</si>
  <si>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</si>
  <si>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</si>
  <si>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</si>
  <si>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</si>
  <si>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</si>
  <si>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</si>
  <si>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</si>
  <si>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</si>
  <si>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</si>
  <si>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</si>
  <si>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</si>
  <si>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</si>
  <si>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</si>
  <si>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</si>
  <si>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</si>
  <si>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</si>
  <si>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</si>
  <si>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</si>
  <si>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</si>
  <si>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</si>
  <si>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</si>
  <si>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</si>
  <si>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</si>
  <si>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</si>
  <si>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</si>
  <si>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</si>
  <si>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</si>
  <si>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</si>
  <si>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</si>
  <si>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</si>
  <si>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</si>
  <si>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</si>
  <si>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</si>
  <si>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</si>
  <si>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</si>
  <si>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</si>
  <si>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</si>
  <si>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</si>
  <si>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</si>
  <si>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</si>
  <si>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</si>
  <si>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</si>
  <si>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</si>
  <si>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</si>
  <si>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</si>
  <si>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</si>
  <si>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</si>
  <si>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</si>
  <si>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</si>
  <si>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</si>
  <si>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</si>
  <si>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</si>
  <si>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</si>
  <si>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</si>
  <si>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</si>
  <si>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</si>
  <si>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</si>
  <si>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</si>
  <si>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</si>
  <si>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</si>
  <si>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</si>
  <si>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</si>
  <si>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</si>
  <si>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</si>
  <si>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</si>
  <si>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</si>
  <si>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</si>
  <si>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</si>
  <si>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</si>
  <si>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</si>
  <si>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</si>
  <si>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</si>
  <si>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</si>
  <si>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</si>
  <si>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</si>
  <si>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</si>
  <si>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</si>
  <si>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</si>
  <si>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</si>
  <si>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</si>
  <si>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</si>
  <si>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</si>
  <si>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</si>
  <si>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</si>
  <si>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</si>
  <si>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</si>
  <si>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</si>
  <si>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</si>
  <si>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</si>
  <si>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</si>
  <si>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</si>
  <si>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</si>
  <si>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</si>
  <si>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</si>
  <si>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</si>
  <si>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</si>
  <si>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</si>
  <si>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</si>
  <si>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</si>
  <si>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</si>
  <si>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</si>
  <si>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</si>
  <si>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</si>
  <si>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</si>
  <si>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</si>
  <si>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</si>
  <si>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</si>
  <si>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</si>
  <si>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</si>
  <si>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</si>
  <si>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</si>
  <si>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</si>
  <si>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</si>
  <si>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</si>
  <si>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</si>
  <si>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</si>
  <si>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</si>
  <si>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</si>
  <si>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</si>
  <si>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</si>
  <si>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</si>
  <si>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</si>
  <si>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</si>
  <si>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</si>
  <si>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</si>
  <si>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</si>
  <si>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</si>
  <si>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</si>
  <si>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</si>
  <si>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</si>
  <si>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</si>
  <si>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</si>
  <si>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</si>
  <si>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</si>
  <si>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</si>
  <si>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</si>
  <si>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</si>
  <si>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</si>
  <si>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</si>
  <si>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</si>
  <si>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</si>
  <si>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</si>
  <si>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</si>
  <si>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</si>
  <si>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</si>
  <si>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</si>
  <si>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</si>
  <si>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</si>
  <si>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</si>
  <si>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</si>
  <si>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</si>
  <si>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</si>
  <si>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</si>
  <si>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</si>
  <si>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</si>
  <si>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</si>
  <si>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</si>
  <si>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</si>
  <si>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</si>
  <si>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</si>
  <si>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</si>
  <si>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</si>
  <si>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</si>
  <si>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</si>
  <si>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</si>
  <si>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</si>
  <si>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</si>
  <si>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</si>
  <si>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</si>
  <si>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</si>
  <si>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</si>
  <si>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</si>
  <si>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</si>
  <si>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</si>
  <si>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</si>
  <si>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</si>
  <si>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</si>
  <si>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</si>
  <si>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</si>
  <si>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</si>
  <si>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</si>
  <si>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</si>
  <si>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</si>
  <si>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</si>
  <si>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</si>
  <si>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</si>
  <si>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</si>
  <si>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</si>
  <si>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</si>
  <si>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</si>
  <si>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</si>
  <si>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</si>
  <si>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</si>
  <si>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</si>
  <si>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</si>
  <si>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</si>
  <si>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</si>
  <si>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</si>
  <si>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</si>
  <si>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</si>
  <si>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</si>
  <si>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</si>
  <si>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</si>
  <si>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</si>
  <si>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</si>
  <si>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</si>
  <si>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</si>
  <si>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</si>
  <si>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</si>
  <si>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</si>
  <si>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</si>
  <si>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</si>
  <si>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</si>
  <si>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</si>
  <si>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</si>
  <si>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</si>
  <si>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</si>
  <si>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</si>
  <si>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</si>
  <si>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</si>
  <si>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</si>
  <si>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</si>
  <si>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</si>
  <si>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</si>
  <si>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</si>
  <si>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</si>
  <si>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</si>
  <si>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</si>
  <si>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</si>
  <si>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</si>
  <si>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</si>
  <si>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</si>
  <si>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</si>
  <si>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</si>
  <si>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</si>
  <si>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</si>
  <si>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</si>
  <si>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</si>
  <si>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</si>
  <si>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</si>
  <si>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</si>
  <si>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</si>
  <si>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</si>
  <si>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</si>
  <si>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</si>
  <si>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</si>
  <si>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</si>
  <si>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</si>
  <si>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</si>
  <si>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</si>
  <si>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</si>
  <si>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</si>
  <si>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</si>
  <si>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</si>
  <si>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</si>
  <si>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</si>
  <si>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</si>
  <si>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</si>
  <si>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</si>
  <si>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</si>
  <si>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</si>
  <si>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</si>
  <si>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</si>
  <si>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</si>
  <si>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</si>
  <si>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</si>
  <si>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</si>
  <si>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</si>
  <si>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</si>
  <si>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</si>
  <si>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</si>
  <si>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</si>
  <si>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</si>
  <si>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</si>
  <si>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</si>
  <si>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</si>
  <si>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</si>
  <si>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</si>
  <si>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</si>
  <si>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</si>
  <si>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</si>
  <si>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</si>
  <si>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</si>
  <si>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</si>
  <si>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</si>
  <si>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</si>
  <si>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</si>
  <si>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</si>
  <si>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</si>
  <si>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</si>
  <si>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</si>
  <si>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</si>
  <si>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</si>
  <si>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</si>
  <si>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</si>
  <si>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</si>
  <si>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</si>
  <si>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</si>
  <si>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</si>
  <si>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</si>
  <si>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</si>
  <si>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</si>
  <si>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</si>
  <si>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</si>
  <si>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</si>
  <si>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</si>
  <si>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</si>
  <si>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</si>
  <si>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</si>
  <si>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</si>
  <si>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</si>
  <si>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</si>
  <si>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</si>
  <si>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</si>
  <si>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</si>
  <si>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</si>
  <si>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</si>
  <si>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</si>
  <si>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</si>
  <si>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</si>
  <si>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</si>
  <si>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</si>
  <si>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</si>
  <si>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</si>
  <si>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</si>
  <si>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</si>
  <si>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</si>
  <si>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</si>
  <si>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</si>
  <si>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</si>
  <si>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</si>
  <si>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</si>
  <si>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</si>
  <si>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</si>
  <si>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</si>
  <si>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</si>
  <si>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</si>
  <si>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</si>
  <si>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</si>
  <si>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</si>
  <si>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</si>
  <si>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</si>
  <si>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</si>
  <si>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</si>
  <si>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</si>
  <si>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</si>
  <si>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</si>
  <si>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</si>
  <si>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</si>
  <si>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</si>
  <si>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</si>
  <si>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</si>
  <si>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</si>
  <si>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</si>
  <si>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</si>
  <si>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</si>
  <si>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</si>
  <si>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</si>
  <si>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</si>
  <si>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</si>
  <si>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</si>
  <si>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</si>
  <si>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</si>
  <si>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</si>
  <si>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</si>
  <si>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</si>
  <si>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</si>
  <si>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</si>
  <si>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</si>
  <si>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</si>
  <si>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</si>
  <si>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</si>
  <si>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</si>
  <si>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</si>
  <si>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</si>
  <si>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</si>
  <si>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</si>
  <si>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</si>
  <si>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</si>
  <si>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</si>
  <si>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</si>
  <si>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</si>
  <si>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</si>
  <si>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</si>
  <si>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</si>
  <si>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</si>
  <si>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</si>
  <si>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</si>
  <si>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</si>
  <si>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</si>
  <si>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</si>
  <si>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</si>
  <si>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</si>
  <si>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</si>
  <si>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</si>
  <si>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</si>
  <si>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</si>
  <si>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</si>
  <si>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</si>
  <si>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</si>
  <si>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</si>
  <si>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</si>
  <si>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</si>
  <si>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</si>
  <si>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</si>
  <si>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</si>
  <si>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</si>
  <si>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</si>
  <si>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</si>
  <si>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</si>
  <si>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</si>
  <si>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</si>
  <si>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</si>
  <si>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</si>
  <si>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</si>
  <si>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</si>
  <si>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</si>
  <si>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</si>
  <si>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</si>
  <si>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</si>
  <si>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</si>
  <si>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</si>
  <si>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</si>
  <si>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</si>
  <si>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</si>
  <si>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</si>
  <si>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</si>
  <si>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</si>
  <si>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</si>
  <si>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</si>
  <si>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</si>
  <si>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</si>
  <si>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</si>
  <si>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</si>
  <si>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</si>
  <si>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</si>
  <si>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</si>
  <si>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</si>
  <si>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</si>
  <si>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</si>
  <si>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</si>
  <si>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</si>
  <si>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</si>
  <si>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</si>
  <si>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</si>
  <si>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</si>
  <si>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</si>
  <si>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</si>
  <si>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</si>
  <si>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</si>
  <si>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</si>
  <si>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</si>
  <si>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</si>
  <si>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</si>
  <si>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</si>
  <si>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</si>
  <si>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</si>
  <si>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</si>
  <si>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</si>
  <si>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</si>
  <si>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</si>
  <si>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</si>
  <si>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</si>
  <si>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</si>
  <si>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</si>
  <si>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</si>
  <si>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</si>
  <si>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</si>
  <si>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</si>
  <si>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</si>
  <si>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</si>
  <si>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</si>
  <si>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</si>
  <si>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</si>
  <si>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</si>
  <si>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</si>
  <si>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</si>
  <si>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</si>
  <si>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</si>
  <si>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</si>
  <si>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</si>
  <si>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</si>
  <si>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</si>
  <si>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</si>
  <si>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</si>
  <si>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</si>
  <si>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</si>
  <si>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</si>
  <si>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</si>
  <si>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</si>
  <si>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</si>
  <si>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</si>
  <si>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</si>
  <si>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</si>
  <si>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</si>
  <si>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</si>
  <si>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</si>
  <si>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</si>
  <si>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</si>
  <si>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</si>
  <si>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</si>
  <si>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</si>
  <si>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</si>
  <si>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</si>
  <si>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</si>
  <si>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</si>
  <si>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</si>
  <si>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</si>
  <si>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</si>
  <si>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</si>
  <si>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</si>
  <si>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</si>
  <si>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</si>
  <si>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</si>
  <si>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</si>
  <si>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</si>
  <si>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</si>
  <si>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</si>
  <si>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</si>
  <si>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</si>
  <si>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</si>
  <si>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</si>
  <si>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</si>
  <si>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</si>
  <si>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</si>
  <si>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</si>
  <si>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</si>
  <si>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</si>
  <si>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</si>
  <si>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</si>
  <si>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</si>
  <si>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</si>
  <si>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</si>
  <si>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</si>
  <si>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</si>
  <si>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</si>
  <si>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</si>
  <si>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</si>
  <si>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</si>
  <si>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</si>
  <si>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</si>
  <si>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</si>
  <si>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</si>
  <si>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</si>
  <si>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</si>
  <si>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</si>
  <si>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</si>
  <si>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</si>
  <si>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</si>
  <si>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</si>
  <si>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</si>
  <si>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</si>
  <si>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</si>
  <si>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</si>
  <si>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</si>
  <si>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</si>
  <si>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</si>
  <si>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</si>
  <si>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</si>
  <si>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</si>
  <si>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</si>
  <si>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</si>
  <si>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</si>
  <si>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</si>
  <si>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</si>
  <si>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</si>
  <si>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</si>
  <si>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</si>
  <si>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</si>
  <si>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</si>
  <si>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</si>
  <si>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</si>
  <si>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</si>
  <si>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</si>
  <si>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</si>
  <si>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</si>
  <si>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</si>
  <si>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</si>
  <si>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</si>
  <si>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</si>
  <si>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</si>
  <si>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</si>
  <si>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</si>
  <si>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</si>
  <si>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</si>
  <si>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</si>
  <si>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</si>
  <si>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</si>
  <si>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</si>
  <si>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</si>
  <si>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</si>
  <si>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</si>
  <si>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</si>
  <si>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</si>
  <si>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</si>
  <si>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</si>
  <si>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</si>
  <si>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</si>
  <si>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</si>
  <si>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</si>
  <si>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</si>
  <si>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</si>
  <si>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</si>
  <si>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</si>
  <si>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</si>
  <si>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</si>
  <si>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</si>
  <si>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</si>
  <si>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</si>
  <si>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</si>
  <si>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</si>
  <si>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</si>
  <si>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</si>
  <si>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</si>
  <si>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</si>
  <si>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</si>
  <si>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</si>
  <si>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</si>
  <si>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</si>
  <si>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</si>
  <si>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</si>
  <si>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</si>
  <si>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</si>
  <si>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</si>
  <si>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</si>
  <si>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</si>
  <si>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</si>
  <si>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</si>
  <si>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</si>
  <si>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</si>
  <si>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</si>
  <si>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</si>
  <si>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</si>
  <si>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</si>
  <si>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</si>
  <si>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</si>
  <si>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</si>
  <si>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</si>
  <si>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</si>
  <si>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</si>
  <si>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</si>
  <si>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</si>
  <si>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</si>
  <si>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</si>
  <si>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</si>
  <si>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</si>
  <si>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</si>
  <si>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</si>
  <si>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</si>
  <si>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</si>
  <si>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</si>
  <si>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</si>
  <si>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</si>
  <si>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</si>
  <si>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</si>
  <si>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</si>
  <si>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</si>
  <si>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</si>
  <si>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</si>
  <si>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</si>
  <si>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</si>
  <si>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</si>
  <si>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</si>
  <si>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</si>
  <si>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</si>
  <si>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</si>
  <si>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</si>
  <si>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</si>
  <si>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</si>
  <si>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</si>
  <si>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</si>
  <si>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</si>
  <si>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</si>
  <si>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</si>
  <si>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</si>
  <si>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</si>
  <si>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</si>
  <si>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</si>
  <si>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</si>
  <si>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</si>
  <si>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</si>
  <si>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</si>
  <si>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</si>
  <si>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</si>
  <si>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</si>
  <si>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</si>
  <si>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</si>
  <si>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</si>
  <si>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</si>
  <si>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</si>
  <si>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</si>
  <si>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</si>
  <si>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</si>
  <si>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</si>
  <si>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</si>
  <si>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</si>
  <si>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</si>
  <si>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</si>
  <si>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</si>
  <si>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</si>
  <si>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</si>
  <si>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</si>
  <si>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</si>
  <si>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</si>
  <si>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</si>
  <si>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</si>
  <si>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</si>
  <si>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</si>
  <si>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</si>
  <si>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</si>
  <si>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</si>
  <si>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</si>
  <si>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</si>
  <si>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</si>
  <si>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</si>
  <si>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</si>
  <si>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</si>
  <si>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</si>
  <si>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</si>
  <si>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</si>
  <si>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</si>
  <si>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</si>
  <si>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</si>
  <si>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</si>
  <si>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</si>
  <si>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</si>
  <si>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</si>
  <si>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</si>
  <si>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</si>
  <si>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</si>
  <si>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</si>
  <si>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</si>
  <si>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</si>
  <si>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</si>
  <si>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</si>
  <si>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</si>
  <si>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</si>
  <si>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</si>
  <si>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</si>
  <si>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</si>
  <si>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</si>
  <si>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</si>
  <si>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</si>
  <si>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</si>
  <si>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</si>
  <si>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</si>
  <si>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</si>
  <si>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</si>
  <si>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</si>
  <si>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</si>
  <si>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</si>
  <si>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</si>
  <si>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</si>
  <si>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</si>
  <si>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</si>
  <si>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</si>
  <si>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</si>
  <si>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</si>
  <si>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</si>
  <si>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</si>
  <si>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</si>
  <si>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</si>
  <si>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</si>
  <si>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</si>
  <si>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</si>
  <si>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</si>
  <si>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</si>
  <si>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</si>
  <si>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</si>
  <si>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</si>
  <si>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</si>
  <si>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</si>
  <si>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</si>
  <si>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</si>
  <si>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</si>
  <si>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</si>
  <si>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</si>
  <si>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</si>
  <si>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</si>
  <si>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</si>
  <si>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</si>
  <si>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</si>
  <si>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</si>
  <si>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</si>
  <si>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</si>
  <si>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</si>
  <si>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</si>
  <si>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</si>
  <si>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</si>
  <si>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</si>
  <si>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</si>
  <si>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</si>
  <si>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</si>
  <si>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</si>
  <si>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</si>
  <si>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</si>
  <si>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</si>
  <si>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</si>
  <si>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</si>
  <si>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</si>
  <si>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</si>
  <si>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</si>
  <si>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</si>
  <si>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</si>
  <si>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</si>
  <si>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</si>
  <si>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</si>
  <si>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</si>
  <si>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</si>
  <si>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</si>
  <si>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</si>
  <si>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</si>
  <si>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</si>
  <si>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</si>
  <si>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</si>
  <si>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</si>
  <si>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</si>
  <si>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</si>
  <si>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</si>
  <si>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</si>
  <si>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</si>
  <si>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</si>
  <si>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</si>
  <si>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</si>
  <si>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</si>
  <si>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</si>
  <si>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</si>
  <si>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</si>
  <si>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</si>
  <si>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</si>
  <si>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</si>
  <si>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</si>
  <si>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</si>
  <si>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</si>
  <si>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</si>
  <si>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</si>
  <si>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</si>
  <si>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</si>
  <si>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</si>
  <si>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</si>
  <si>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</si>
  <si>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</si>
  <si>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</si>
  <si>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</si>
  <si>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</si>
  <si>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</si>
  <si>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</si>
  <si>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</si>
  <si>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</si>
  <si>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</si>
  <si>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</si>
  <si>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</si>
  <si>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</si>
  <si>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</si>
  <si>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</si>
  <si>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</si>
  <si>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</si>
  <si>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</si>
  <si>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</si>
  <si>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</si>
  <si>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</si>
  <si>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</si>
  <si>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</si>
  <si>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</si>
  <si>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</si>
  <si>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</si>
  <si>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</si>
  <si>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</si>
  <si>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</si>
  <si>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</si>
  <si>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</si>
  <si>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</si>
  <si>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</si>
  <si>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</si>
  <si>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</si>
  <si>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</si>
  <si>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</si>
  <si>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</si>
  <si>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</si>
  <si>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</si>
  <si>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</si>
  <si>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</si>
  <si>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</si>
  <si>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</si>
  <si>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</si>
  <si>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</si>
  <si>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</si>
  <si>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</si>
  <si>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</si>
  <si>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</si>
  <si>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</si>
  <si>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</si>
  <si>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</si>
  <si>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</si>
  <si>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</si>
  <si>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</si>
  <si>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</si>
  <si>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</si>
  <si>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</si>
  <si>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</si>
  <si>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</si>
  <si>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</si>
  <si>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</si>
  <si>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</si>
  <si>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</si>
  <si>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</si>
  <si>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</si>
  <si>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</si>
  <si>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</si>
  <si>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</si>
  <si>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</si>
  <si>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</si>
  <si>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</si>
  <si>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</si>
  <si>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</si>
  <si>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</si>
  <si>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</si>
  <si>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</si>
  <si>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</si>
  <si>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</si>
  <si>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</si>
  <si>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</si>
  <si>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</si>
  <si>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</si>
  <si>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</si>
  <si>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</si>
  <si>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</si>
  <si>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</si>
  <si>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</si>
  <si>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</si>
  <si>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</si>
  <si>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</si>
  <si>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</si>
  <si>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</si>
  <si>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</si>
  <si>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</si>
  <si>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</si>
  <si>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</si>
  <si>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</si>
  <si>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</si>
  <si>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</si>
  <si>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</si>
  <si>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</si>
  <si>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</si>
  <si>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</si>
  <si>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</si>
  <si>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</si>
  <si>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</si>
  <si>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</si>
  <si>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</si>
  <si>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</si>
  <si>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</si>
  <si>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</si>
  <si>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</si>
  <si>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</si>
  <si>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</si>
  <si>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</si>
  <si>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</si>
  <si>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</si>
  <si>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</si>
  <si>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</si>
  <si>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</si>
  <si>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</si>
  <si>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</si>
  <si>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</si>
  <si>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</si>
  <si>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</si>
  <si>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</si>
  <si>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</si>
  <si>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</si>
  <si>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</si>
  <si>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</si>
  <si>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</si>
  <si>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</si>
  <si>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</si>
  <si>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</si>
  <si>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</si>
  <si>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</si>
  <si>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</si>
  <si>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</si>
  <si>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</si>
  <si>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</si>
  <si>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</si>
  <si>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</si>
  <si>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</si>
  <si>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</si>
  <si>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</si>
  <si>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</si>
  <si>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</si>
  <si>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</si>
  <si>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</si>
  <si>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</si>
  <si>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</si>
  <si>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</si>
  <si>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</si>
  <si>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</si>
  <si>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</si>
  <si>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</si>
  <si>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</si>
  <si>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</si>
  <si>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</si>
  <si>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</si>
  <si>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</si>
  <si>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</si>
  <si>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</si>
  <si>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</si>
  <si>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</si>
  <si>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</si>
  <si>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</si>
  <si>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</si>
  <si>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</si>
  <si>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</si>
  <si>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</si>
  <si>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</si>
  <si>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</si>
  <si>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</si>
  <si>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</si>
  <si>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</si>
  <si>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</si>
  <si>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</si>
  <si>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</si>
  <si>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</si>
  <si>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</si>
  <si>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</si>
  <si>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</si>
  <si>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</si>
  <si>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</si>
  <si>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</si>
  <si>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</si>
  <si>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</si>
  <si>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</si>
  <si>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</si>
  <si>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</si>
  <si>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</si>
  <si>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</si>
  <si>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</si>
  <si>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</si>
  <si>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</si>
  <si>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</si>
  <si>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</si>
  <si>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</si>
  <si>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</si>
  <si>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</si>
  <si>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</si>
  <si>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</si>
  <si>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</si>
  <si>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</si>
  <si>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</si>
  <si>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</si>
  <si>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</si>
  <si>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</si>
  <si>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</si>
  <si>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</si>
  <si>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</si>
  <si>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</si>
  <si>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</si>
  <si>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</si>
  <si>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</si>
  <si>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</si>
  <si>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</si>
  <si>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</si>
  <si>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</si>
  <si>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</si>
  <si>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</si>
  <si>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</si>
  <si>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</si>
  <si>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</si>
  <si>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</si>
  <si>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</si>
  <si>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</si>
  <si>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</si>
  <si>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</si>
  <si>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</si>
  <si>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</si>
  <si>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</si>
  <si>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</si>
  <si>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</si>
  <si>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</si>
  <si>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</si>
  <si>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</si>
  <si>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</si>
  <si>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</si>
  <si>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</si>
  <si>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</si>
  <si>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</si>
  <si>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</si>
  <si>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</si>
  <si>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</si>
  <si>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</si>
  <si>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</si>
  <si>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</si>
  <si>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</si>
  <si>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</si>
  <si>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</si>
  <si>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</si>
  <si>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</si>
  <si>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</si>
  <si>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</si>
  <si>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</si>
  <si>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</si>
  <si>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</si>
  <si>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</si>
  <si>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</si>
  <si>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</si>
  <si>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</si>
  <si>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</si>
  <si>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</si>
  <si>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</si>
  <si>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</si>
  <si>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</si>
  <si>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</si>
  <si>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</si>
  <si>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</si>
  <si>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</si>
  <si>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</si>
  <si>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</si>
  <si>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</si>
  <si>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</si>
  <si>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</si>
  <si>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</si>
  <si>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</si>
  <si>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</si>
  <si>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</si>
  <si>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</si>
  <si>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</si>
  <si>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</si>
  <si>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</si>
  <si>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</si>
  <si>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</si>
  <si>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</si>
  <si>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</si>
  <si>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</si>
  <si>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</si>
  <si>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</si>
  <si>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</si>
  <si>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</si>
  <si>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</si>
  <si>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</si>
  <si>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</si>
  <si>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</si>
  <si>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</si>
  <si>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</si>
  <si>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</si>
  <si>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</si>
  <si>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</si>
  <si>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</si>
  <si>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</si>
  <si>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</si>
  <si>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</si>
  <si>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</si>
  <si>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</si>
  <si>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</si>
  <si>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</si>
  <si>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</si>
  <si>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</si>
  <si>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</si>
  <si>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</si>
  <si>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</si>
  <si>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</si>
  <si>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</si>
  <si>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</si>
  <si>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</si>
  <si>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</si>
  <si>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</si>
  <si>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</si>
  <si>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</si>
  <si>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</si>
  <si>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</si>
  <si>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</si>
  <si>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</si>
  <si>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</si>
  <si>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</si>
  <si>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</si>
  <si>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</si>
  <si>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</si>
  <si>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</si>
  <si>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</si>
  <si>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</si>
  <si>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</si>
  <si>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</si>
  <si>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</si>
  <si>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</si>
  <si>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</si>
  <si>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</si>
  <si>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</si>
  <si>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</si>
  <si>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</si>
  <si>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</si>
  <si>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</si>
  <si>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</si>
  <si>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</si>
  <si>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</si>
  <si>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</si>
  <si>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</si>
  <si>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</si>
  <si>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</si>
  <si>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</si>
  <si>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</si>
  <si>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</si>
  <si>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</si>
  <si>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</si>
  <si>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</si>
  <si>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</si>
  <si>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</si>
  <si>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</si>
  <si>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</si>
  <si>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</si>
  <si>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</si>
  <si>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</si>
  <si>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</si>
  <si>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</si>
  <si>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</si>
  <si>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</si>
  <si>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</si>
  <si>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</si>
  <si>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</si>
  <si>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</si>
  <si>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</si>
  <si>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</si>
  <si>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</si>
  <si>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</si>
  <si>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</si>
  <si>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</si>
  <si>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</si>
  <si>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</si>
  <si>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</si>
  <si>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</si>
  <si>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</si>
  <si>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</si>
  <si>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</si>
  <si>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</si>
  <si>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</si>
  <si>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</si>
  <si>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</si>
  <si>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</si>
  <si>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</si>
  <si>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</si>
  <si>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</si>
  <si>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</si>
  <si>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</si>
  <si>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</si>
  <si>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</si>
  <si>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</si>
  <si>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</si>
  <si>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</si>
  <si>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</si>
  <si>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</si>
  <si>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</si>
  <si>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</si>
  <si>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</si>
  <si>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</si>
  <si>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</si>
  <si>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</si>
  <si>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</si>
  <si>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</si>
  <si>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</si>
  <si>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</si>
  <si>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</si>
  <si>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</si>
  <si>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</si>
  <si>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</si>
  <si>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</si>
  <si>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</si>
  <si>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</si>
  <si>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</si>
  <si>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</si>
  <si>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</si>
  <si>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</si>
  <si>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</si>
  <si>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</si>
  <si>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</si>
  <si>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</si>
  <si>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</si>
  <si>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</si>
  <si>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</si>
  <si>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</si>
  <si>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</si>
  <si>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</si>
  <si>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</si>
  <si>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</si>
  <si>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</si>
  <si>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</si>
  <si>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</si>
  <si>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</si>
  <si>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</si>
  <si>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</si>
  <si>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</si>
  <si>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</si>
  <si>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</si>
  <si>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</si>
  <si>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</si>
  <si>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</si>
  <si>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</si>
  <si>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</si>
  <si>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</si>
  <si>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</si>
  <si>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</si>
  <si>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</si>
  <si>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</si>
  <si>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</si>
  <si>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</si>
  <si>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</si>
  <si>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</si>
  <si>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</si>
  <si>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</si>
  <si>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</si>
  <si>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</si>
  <si>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</si>
  <si>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</si>
  <si>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</si>
  <si>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</si>
  <si>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</si>
  <si>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</si>
  <si>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</si>
  <si>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</si>
  <si>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</si>
  <si>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</si>
  <si>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</si>
  <si>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</si>
  <si>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</si>
  <si>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</si>
  <si>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</si>
  <si>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</si>
  <si>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</si>
  <si>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</si>
  <si>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</si>
  <si>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</si>
  <si>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</si>
  <si>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</si>
  <si>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</si>
  <si>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</si>
  <si>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</si>
  <si>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</si>
  <si>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</si>
  <si>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</si>
  <si>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</si>
  <si>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</si>
  <si>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</si>
  <si>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</si>
  <si>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</si>
  <si>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</si>
  <si>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</si>
  <si>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</si>
  <si>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</si>
  <si>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</si>
  <si>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</si>
  <si>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</si>
  <si>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</si>
  <si>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</si>
  <si>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</si>
  <si>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</si>
  <si>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</si>
  <si>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</si>
  <si>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</si>
  <si>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</si>
  <si>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</si>
  <si>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</si>
  <si>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</si>
  <si>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</si>
  <si>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</si>
  <si>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</si>
  <si>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</si>
  <si>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</si>
  <si>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</si>
  <si>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</si>
  <si>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</si>
  <si>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</si>
  <si>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</si>
  <si>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</si>
  <si>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</si>
  <si>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</si>
  <si>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</si>
  <si>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</si>
  <si>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</si>
  <si>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</si>
  <si>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</si>
  <si>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</si>
  <si>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</si>
  <si>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</si>
  <si>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</si>
  <si>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</si>
  <si>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</si>
  <si>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</si>
  <si>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</si>
  <si>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</si>
  <si>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</si>
  <si>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</si>
  <si>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</si>
  <si>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</si>
  <si>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</si>
  <si>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</si>
  <si>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</si>
  <si>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</si>
  <si>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</si>
  <si>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</si>
  <si>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</si>
  <si>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</si>
  <si>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</si>
  <si>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</si>
  <si>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</si>
  <si>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</si>
  <si>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</si>
  <si>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</si>
  <si>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</si>
  <si>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</si>
  <si>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</si>
  <si>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</si>
  <si>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</si>
  <si>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</si>
  <si>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</si>
  <si>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</si>
  <si>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</si>
  <si>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</si>
  <si>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</si>
  <si>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</si>
  <si>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</si>
  <si>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</si>
  <si>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</si>
  <si>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</si>
  <si>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</si>
  <si>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</si>
  <si>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</si>
  <si>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</si>
  <si>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</si>
  <si>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</si>
  <si>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</si>
  <si>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</si>
  <si>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</si>
  <si>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</si>
  <si>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</si>
  <si>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</si>
  <si>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</si>
  <si>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</si>
  <si>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</si>
  <si>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</si>
  <si>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</si>
  <si>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</si>
  <si>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</si>
  <si>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</si>
  <si>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</si>
  <si>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</si>
  <si>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</si>
  <si>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</si>
  <si>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</si>
  <si>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</si>
  <si>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</si>
  <si>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</si>
  <si>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</si>
  <si>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</si>
  <si>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</si>
  <si>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</si>
  <si>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</si>
  <si>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</si>
  <si>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</si>
  <si>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</si>
  <si>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</si>
  <si>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</si>
  <si>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</si>
  <si>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</si>
  <si>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</si>
  <si>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</si>
  <si>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</si>
  <si>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</si>
  <si>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</si>
  <si>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</si>
  <si>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</si>
  <si>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</si>
  <si>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</si>
  <si>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</si>
  <si>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</si>
  <si>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</si>
  <si>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</si>
  <si>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</si>
  <si>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</si>
  <si>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</si>
  <si>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</si>
  <si>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</si>
  <si>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</si>
  <si>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</si>
  <si>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</si>
  <si>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</si>
  <si>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</si>
  <si>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</si>
  <si>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</si>
  <si>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</si>
  <si>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</si>
  <si>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</si>
  <si>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</si>
  <si>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</si>
  <si>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</si>
  <si>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</si>
  <si>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</si>
  <si>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</si>
  <si>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</si>
  <si>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</si>
  <si>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</si>
  <si>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</si>
  <si>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</si>
  <si>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</si>
  <si>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</si>
  <si>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</si>
  <si>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</si>
  <si>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</si>
  <si>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</si>
  <si>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</si>
  <si>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</si>
  <si>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</si>
  <si>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</si>
  <si>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</si>
  <si>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</si>
  <si>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</si>
  <si>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</si>
  <si>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</si>
  <si>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</si>
  <si>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</si>
  <si>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</si>
  <si>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</si>
  <si>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</si>
  <si>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</si>
  <si>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</si>
  <si>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</si>
  <si>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</si>
  <si>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</si>
  <si>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</si>
  <si>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</si>
  <si>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</si>
  <si>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</si>
  <si>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</si>
  <si>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</si>
  <si>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</si>
  <si>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</si>
  <si>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</si>
  <si>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</si>
  <si>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</si>
  <si>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</si>
  <si>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</si>
  <si>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</si>
  <si>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</si>
  <si>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</si>
  <si>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</si>
  <si>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</si>
  <si>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</si>
  <si>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</si>
  <si>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</si>
  <si>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</si>
  <si>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</si>
  <si>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</si>
  <si>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</si>
  <si>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</si>
  <si>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</si>
  <si>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</si>
  <si>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</si>
  <si>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</si>
  <si>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</si>
  <si>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</si>
  <si>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</si>
  <si>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</si>
  <si>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</si>
  <si>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</si>
  <si>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</si>
  <si>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</si>
  <si>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</si>
  <si>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</si>
  <si>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</si>
  <si>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</si>
  <si>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</si>
  <si>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</si>
  <si>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</si>
  <si>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</si>
  <si>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</si>
  <si>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</si>
  <si>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</si>
  <si>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</si>
  <si>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</si>
  <si>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</si>
  <si>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</si>
  <si>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</si>
  <si>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</si>
  <si>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</si>
  <si>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</si>
  <si>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</si>
  <si>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</si>
  <si>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</si>
  <si>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</si>
  <si>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</si>
  <si>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</si>
  <si>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</si>
  <si>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</si>
  <si>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</si>
  <si>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</si>
  <si>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</si>
  <si>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</si>
  <si>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</si>
  <si>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</si>
  <si>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</si>
  <si>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</si>
  <si>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</si>
  <si>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</si>
  <si>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</si>
  <si>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</si>
  <si>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</si>
  <si>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</si>
  <si>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</si>
  <si>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</si>
  <si>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</si>
  <si>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</si>
  <si>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</si>
  <si>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</si>
  <si>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</si>
  <si>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</si>
  <si>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</si>
  <si>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</si>
  <si>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</si>
  <si>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</si>
  <si>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</si>
  <si>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</si>
  <si>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</si>
  <si>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</si>
  <si>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</si>
  <si>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</si>
  <si>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</si>
  <si>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</si>
  <si>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</si>
  <si>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</si>
  <si>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</si>
  <si>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</si>
  <si>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</si>
  <si>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</si>
  <si>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</si>
  <si>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</si>
  <si>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</si>
  <si>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</si>
  <si>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</si>
  <si>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</si>
  <si>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</si>
  <si>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</si>
  <si>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</si>
  <si>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</si>
  <si>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</si>
  <si>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</si>
  <si>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</si>
  <si>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</si>
  <si>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</si>
  <si>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</si>
  <si>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</si>
  <si>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</si>
  <si>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</si>
  <si>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</si>
  <si>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</si>
  <si>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</si>
  <si>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</si>
  <si>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</si>
  <si>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</si>
  <si>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</si>
  <si>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</si>
  <si>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</si>
  <si>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</si>
  <si>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</si>
  <si>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</si>
  <si>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</si>
  <si>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</si>
  <si>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</si>
  <si>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</si>
  <si>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</si>
  <si>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</si>
  <si>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</si>
  <si>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</si>
  <si>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</si>
  <si>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</si>
  <si>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</si>
  <si>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</si>
  <si>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</si>
  <si>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</si>
  <si>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</si>
  <si>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</si>
  <si>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</si>
  <si>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</si>
  <si>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</si>
  <si>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</si>
  <si>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</si>
  <si>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</si>
  <si>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</si>
  <si>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</si>
  <si>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</si>
  <si>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</si>
  <si>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</si>
  <si>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</si>
  <si>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</si>
  <si>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</si>
  <si>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</si>
  <si>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</si>
  <si>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</si>
  <si>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</si>
  <si>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</si>
  <si>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</si>
  <si>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</si>
  <si>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</si>
  <si>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</si>
  <si>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</si>
  <si>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</si>
  <si>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</si>
  <si>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</si>
  <si>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</si>
  <si>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</si>
  <si>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</si>
  <si>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</si>
  <si>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</si>
  <si>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</si>
  <si>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</si>
  <si>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</si>
  <si>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</si>
  <si>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</si>
  <si>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</si>
  <si>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</si>
  <si>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</si>
  <si>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</si>
  <si>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</si>
  <si>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</si>
  <si>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</si>
  <si>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</si>
  <si>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</si>
  <si>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</si>
  <si>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</si>
  <si>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</si>
  <si>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</si>
  <si>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</si>
  <si>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</si>
  <si>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</si>
  <si>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</si>
  <si>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</si>
  <si>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</si>
  <si>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</si>
  <si>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</si>
  <si>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</si>
  <si>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</si>
  <si>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</si>
  <si>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</si>
  <si>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</si>
  <si>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</si>
  <si>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</si>
  <si>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</si>
  <si>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</si>
  <si>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</si>
  <si>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</si>
  <si>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</si>
  <si>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</si>
  <si>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</si>
  <si>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</si>
  <si>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</si>
  <si>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</si>
  <si>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</si>
  <si>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</si>
  <si>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</si>
  <si>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</si>
  <si>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</si>
  <si>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</si>
  <si>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</si>
  <si>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</si>
  <si>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</si>
  <si>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</si>
  <si>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</si>
  <si>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</si>
  <si>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</si>
  <si>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</si>
  <si>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</si>
  <si>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</si>
  <si>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</si>
  <si>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</si>
  <si>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</si>
  <si>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</si>
  <si>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</si>
  <si>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</si>
  <si>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</si>
  <si>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</si>
  <si>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</si>
  <si>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</si>
  <si>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</si>
  <si>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</si>
  <si>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</si>
  <si>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</si>
  <si>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</si>
  <si>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</si>
  <si>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</si>
  <si>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</si>
  <si>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</si>
  <si>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</si>
  <si>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</si>
  <si>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</si>
  <si>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</si>
  <si>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</si>
  <si>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</si>
  <si>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</si>
  <si>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</si>
  <si>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</si>
  <si>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</si>
  <si>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</si>
  <si>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</si>
  <si>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</si>
  <si>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</si>
  <si>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</si>
  <si>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</si>
  <si>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</si>
  <si>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</si>
  <si>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</si>
  <si>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</si>
  <si>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</si>
  <si>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</si>
  <si>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</si>
  <si>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</si>
  <si>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</si>
  <si>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</si>
  <si>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</si>
  <si>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</si>
  <si>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</si>
  <si>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</si>
  <si>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</si>
  <si>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</si>
  <si>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</si>
  <si>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</si>
  <si>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</si>
  <si>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</si>
  <si>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</si>
  <si>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</si>
  <si>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</si>
  <si>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</si>
  <si>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</si>
  <si>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</si>
  <si>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</si>
  <si>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</si>
  <si>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</si>
  <si>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</si>
  <si>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</si>
  <si>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</si>
  <si>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</si>
  <si>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</si>
  <si>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</si>
  <si>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</si>
  <si>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</si>
  <si>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</si>
  <si>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</si>
  <si>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</si>
  <si>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</si>
  <si>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</si>
  <si>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</si>
  <si>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</si>
  <si>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</si>
  <si>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</si>
  <si>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</si>
  <si>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</si>
  <si>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</si>
  <si>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</si>
  <si>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</si>
  <si>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</si>
  <si>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</si>
  <si>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</si>
  <si>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</si>
  <si>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</si>
  <si>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</si>
  <si>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</si>
  <si>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</si>
  <si>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</si>
  <si>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</si>
  <si>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</si>
  <si>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</si>
  <si>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</si>
  <si>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</si>
  <si>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</si>
  <si>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</si>
  <si>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</si>
  <si>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</si>
  <si>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</si>
  <si>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</si>
  <si>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</si>
  <si>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</si>
  <si>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</si>
  <si>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</si>
  <si>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</si>
  <si>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</si>
  <si>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</si>
  <si>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</si>
  <si>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</si>
  <si>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</si>
  <si>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</si>
  <si>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</si>
  <si>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</si>
  <si>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</si>
  <si>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</si>
  <si>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</si>
  <si>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</si>
  <si>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</si>
  <si>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</si>
  <si>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</si>
  <si>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</si>
  <si>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</si>
  <si>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</si>
  <si>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</si>
  <si>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</si>
  <si>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</si>
  <si>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</si>
  <si>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</si>
  <si>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</si>
  <si>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</si>
  <si>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</si>
  <si>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</si>
  <si>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</si>
  <si>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</si>
  <si>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</si>
  <si>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</si>
  <si>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</si>
  <si>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</si>
  <si>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</si>
  <si>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</si>
  <si>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</si>
  <si>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</si>
  <si>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</si>
  <si>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</si>
  <si>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</si>
  <si>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</si>
  <si>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</si>
  <si>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</si>
  <si>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</si>
  <si>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</si>
  <si>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</si>
  <si>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</si>
  <si>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</si>
  <si>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</si>
  <si>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</si>
  <si>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</si>
  <si>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</si>
  <si>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</si>
  <si>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</si>
  <si>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</si>
  <si>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</si>
  <si>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</si>
  <si>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</si>
  <si>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</si>
  <si>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</si>
  <si>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</si>
  <si>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</si>
  <si>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</si>
  <si>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</si>
  <si>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</si>
  <si>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</si>
  <si>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</si>
  <si>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</si>
  <si>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</si>
  <si>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</si>
  <si>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</si>
  <si>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</si>
  <si>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</si>
  <si>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</si>
  <si>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</si>
  <si>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</si>
  <si>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</si>
  <si>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</si>
  <si>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</si>
  <si>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</si>
  <si>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</si>
  <si>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</si>
  <si>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</si>
  <si>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</si>
  <si>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</si>
  <si>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</si>
  <si>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</si>
  <si>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</si>
  <si>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</si>
  <si>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</si>
  <si>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</si>
  <si>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</si>
  <si>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</si>
  <si>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</si>
  <si>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</si>
  <si>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</si>
  <si>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</si>
  <si>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</si>
  <si>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</si>
  <si>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</si>
  <si>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</si>
  <si>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</si>
  <si>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</si>
  <si>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</si>
  <si>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</si>
  <si>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</si>
  <si>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</si>
  <si>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</si>
  <si>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</si>
  <si>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</si>
  <si>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</si>
  <si>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</si>
  <si>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</si>
  <si>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</si>
  <si>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</si>
  <si>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</si>
  <si>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</si>
  <si>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</si>
  <si>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</si>
  <si>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</si>
  <si>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</si>
  <si>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</si>
  <si>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</si>
  <si>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</si>
  <si>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</si>
  <si>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</si>
  <si>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</si>
  <si>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</si>
  <si>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</si>
  <si>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</si>
  <si>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</si>
  <si>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</si>
  <si>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</si>
  <si>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</si>
  <si>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</si>
  <si>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</si>
  <si>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</si>
  <si>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</si>
  <si>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</si>
  <si>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</si>
  <si>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</si>
  <si>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</si>
  <si>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</si>
  <si>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</si>
  <si>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</si>
  <si>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</si>
  <si>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</si>
  <si>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</si>
  <si>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</si>
  <si>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</si>
  <si>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</si>
  <si>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</si>
  <si>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</si>
  <si>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</si>
  <si>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</si>
  <si>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</si>
  <si>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</si>
  <si>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</si>
  <si>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</si>
  <si>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</si>
  <si>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</si>
  <si>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</si>
  <si>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</si>
  <si>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</si>
  <si>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</si>
  <si>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</si>
  <si>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</si>
  <si>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</si>
  <si>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</si>
  <si>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</si>
  <si>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</si>
  <si>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</si>
  <si>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</si>
  <si>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</si>
  <si>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</si>
  <si>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</si>
  <si>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</si>
  <si>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</si>
  <si>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</si>
  <si>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</si>
  <si>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</si>
  <si>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</si>
  <si>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</si>
  <si>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</si>
  <si>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</si>
  <si>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</si>
  <si>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</si>
  <si>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</si>
  <si>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</si>
  <si>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</si>
  <si>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</si>
  <si>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</si>
  <si>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</si>
  <si>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</si>
  <si>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</si>
  <si>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</si>
  <si>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</si>
  <si>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</si>
  <si>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</si>
  <si>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</si>
  <si>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</si>
  <si>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</si>
  <si>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</si>
  <si>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</si>
  <si>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</si>
  <si>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</si>
  <si>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</si>
  <si>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</si>
  <si>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</si>
  <si>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</si>
  <si>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</si>
  <si>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</si>
  <si>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</si>
  <si>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</si>
  <si>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</si>
  <si>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</si>
  <si>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</si>
  <si>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</si>
  <si>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</si>
  <si>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</si>
  <si>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</si>
  <si>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</si>
  <si>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</si>
  <si>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</si>
  <si>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</si>
  <si>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</si>
  <si>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</si>
  <si>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</si>
  <si>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</si>
  <si>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</si>
  <si>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</si>
  <si>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</si>
  <si>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</si>
  <si>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</si>
  <si>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</si>
  <si>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</si>
  <si>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</si>
  <si>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</si>
  <si>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</si>
  <si>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</si>
  <si>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</si>
  <si>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</si>
  <si>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</si>
  <si>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</si>
  <si>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</si>
  <si>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</si>
  <si>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</si>
  <si>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</si>
  <si>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</si>
  <si>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</si>
  <si>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</si>
  <si>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</si>
  <si>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</si>
  <si>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</si>
  <si>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</si>
  <si>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</si>
  <si>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</si>
  <si>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</si>
  <si>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</si>
  <si>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</si>
  <si>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</si>
  <si>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</si>
  <si>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</si>
  <si>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</si>
  <si>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</si>
  <si>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</si>
  <si>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</si>
  <si>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</si>
  <si>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</si>
  <si>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</si>
  <si>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</si>
  <si>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</si>
  <si>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</si>
  <si>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</si>
  <si>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</si>
  <si>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</si>
  <si>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</si>
  <si>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</si>
  <si>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</si>
  <si>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</si>
  <si>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</si>
  <si>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</si>
  <si>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</si>
  <si>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</si>
  <si>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</si>
  <si>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</si>
  <si>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</si>
  <si>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</si>
  <si>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</si>
  <si>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</si>
  <si>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</si>
  <si>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</si>
  <si>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</si>
  <si>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</si>
  <si>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</si>
  <si>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</si>
  <si>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</si>
  <si>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</si>
  <si>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</si>
  <si>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</si>
  <si>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</si>
  <si>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</si>
  <si>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</si>
  <si>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</si>
  <si>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</si>
  <si>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</si>
  <si>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</si>
  <si>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</si>
  <si>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</si>
  <si>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</si>
  <si>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</si>
  <si>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</si>
  <si>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</si>
  <si>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</si>
  <si>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</si>
  <si>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</si>
  <si>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</si>
  <si>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</si>
  <si>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</si>
  <si>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</si>
  <si>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</si>
  <si>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</si>
  <si>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</si>
  <si>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</si>
  <si>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</si>
  <si>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</si>
  <si>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</si>
  <si>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</si>
  <si>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</si>
  <si>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</si>
  <si>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</si>
  <si>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</si>
  <si>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</si>
  <si>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</si>
  <si>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</si>
  <si>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</si>
  <si>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</si>
  <si>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</si>
  <si>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</si>
  <si>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</si>
  <si>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</si>
  <si>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</si>
  <si>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</si>
  <si>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</si>
  <si>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</si>
  <si>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</si>
  <si>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</si>
  <si>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</si>
  <si>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</si>
  <si>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</si>
  <si>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</si>
  <si>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</si>
  <si>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</si>
  <si>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</si>
  <si>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</si>
  <si>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</si>
  <si>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</si>
  <si>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</si>
  <si>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</si>
  <si>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</si>
  <si>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</si>
  <si>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</si>
  <si>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</si>
  <si>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</si>
  <si>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</si>
  <si>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</si>
  <si>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</si>
  <si>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</si>
  <si>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</si>
  <si>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</si>
  <si>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</si>
  <si>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</si>
  <si>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</si>
  <si>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</si>
  <si>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</si>
  <si>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</si>
  <si>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</si>
  <si>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</si>
  <si>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</si>
  <si>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</si>
  <si>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</si>
  <si>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</si>
  <si>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</si>
  <si>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</si>
  <si>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</si>
  <si>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</si>
  <si>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</si>
  <si>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</si>
  <si>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</si>
  <si>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</si>
  <si>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</si>
  <si>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</si>
  <si>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</si>
  <si>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</si>
  <si>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</si>
  <si>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</si>
  <si>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</si>
  <si>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</si>
  <si>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</si>
  <si>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</si>
  <si>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</si>
  <si>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</si>
  <si>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</si>
  <si>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</si>
  <si>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</si>
  <si>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</si>
  <si>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</si>
  <si>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</si>
  <si>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</si>
  <si>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</si>
  <si>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</si>
  <si>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</si>
  <si>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</si>
  <si>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</si>
  <si>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</si>
  <si>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</si>
  <si>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</si>
  <si>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</si>
  <si>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</si>
  <si>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</si>
  <si>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</si>
  <si>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</si>
  <si>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</si>
  <si>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</si>
  <si>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</si>
  <si>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</si>
  <si>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</si>
  <si>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</si>
  <si>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</si>
  <si>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</si>
  <si>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</si>
  <si>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</si>
  <si>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</si>
  <si>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</si>
  <si>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</si>
  <si>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</si>
  <si>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</si>
  <si>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</si>
  <si>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</si>
  <si>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</si>
  <si>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</si>
  <si>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</si>
  <si>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</si>
  <si>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</si>
  <si>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</si>
  <si>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</si>
  <si>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</si>
  <si>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</si>
  <si>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</si>
  <si>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</si>
  <si>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</si>
  <si>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</si>
  <si>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</si>
  <si>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</si>
  <si>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</si>
  <si>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</si>
  <si>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</si>
  <si>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</si>
  <si>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</si>
  <si>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</si>
  <si>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</si>
  <si>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</si>
  <si>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</si>
  <si>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</si>
  <si>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</si>
  <si>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</si>
  <si>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</si>
  <si>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</si>
  <si>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</si>
  <si>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</si>
  <si>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</si>
  <si>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</si>
  <si>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</si>
  <si>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</si>
  <si>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</si>
  <si>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</si>
  <si>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</si>
  <si>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</si>
  <si>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</si>
  <si>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</si>
  <si>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</si>
  <si>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</si>
  <si>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</si>
  <si>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</si>
  <si>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</si>
  <si>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</si>
  <si>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</si>
  <si>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</si>
  <si>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</si>
  <si>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</si>
  <si>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</si>
  <si>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</si>
  <si>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</si>
  <si>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</si>
  <si>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</si>
  <si>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</si>
  <si>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</si>
  <si>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</si>
  <si>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</si>
  <si>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</si>
  <si>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</si>
  <si>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</si>
  <si>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</si>
  <si>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</si>
  <si>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</si>
  <si>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</si>
  <si>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</si>
  <si>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</si>
  <si>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</si>
  <si>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</si>
  <si>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</si>
  <si>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</si>
  <si>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</si>
  <si>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</si>
  <si>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</si>
  <si>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</si>
  <si>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</si>
  <si>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</si>
  <si>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</si>
  <si>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</si>
  <si>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</si>
  <si>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</si>
  <si>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</si>
  <si>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</si>
  <si>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</si>
  <si>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</si>
  <si>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</si>
  <si>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</si>
  <si>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</si>
  <si>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</si>
  <si>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</si>
  <si>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</si>
  <si>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</si>
  <si>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</si>
  <si>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</si>
  <si>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</si>
  <si>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</si>
  <si>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</si>
  <si>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</si>
  <si>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</si>
  <si>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</si>
  <si>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</si>
  <si>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</si>
  <si>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</si>
  <si>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</si>
  <si>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</si>
  <si>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</si>
  <si>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</si>
  <si>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</si>
  <si>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</si>
  <si>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</si>
  <si>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</si>
  <si>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</si>
  <si>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</si>
  <si>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</si>
  <si>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</si>
  <si>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</si>
  <si>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</si>
  <si>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</si>
  <si>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</si>
  <si>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</si>
  <si>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</si>
  <si>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</si>
  <si>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</si>
  <si>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</si>
  <si>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</si>
  <si>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</si>
  <si>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</si>
  <si>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</si>
  <si>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</si>
  <si>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</si>
  <si>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</si>
  <si>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</si>
  <si>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</si>
  <si>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</si>
  <si>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</si>
  <si>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</si>
  <si>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</si>
  <si>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</si>
  <si>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</si>
  <si>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</si>
  <si>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</si>
  <si>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</si>
  <si>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</si>
  <si>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</si>
  <si>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</si>
  <si>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</si>
  <si>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</si>
  <si>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</si>
  <si>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</si>
  <si>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</si>
  <si>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</si>
  <si>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</si>
  <si>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</si>
  <si>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</si>
  <si>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</si>
  <si>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</si>
  <si>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</si>
  <si>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</si>
  <si>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</si>
  <si>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</si>
  <si>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</si>
  <si>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</si>
  <si>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</si>
  <si>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</si>
  <si>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</si>
  <si>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</si>
  <si>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</si>
  <si>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</si>
  <si>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</si>
  <si>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</si>
  <si>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</si>
  <si>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</si>
  <si>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</si>
  <si>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</si>
  <si>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</si>
  <si>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</si>
  <si>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</si>
  <si>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</si>
  <si>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</si>
  <si>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</si>
  <si>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</si>
  <si>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</si>
  <si>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</si>
  <si>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</si>
  <si>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</si>
  <si>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</si>
  <si>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</si>
  <si>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</si>
  <si>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</si>
  <si>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</si>
  <si>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</si>
  <si>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</si>
  <si>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</si>
  <si>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</si>
  <si>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</si>
  <si>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</si>
  <si>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</si>
  <si>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</si>
  <si>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</si>
  <si>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</si>
  <si>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</si>
  <si>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</si>
  <si>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</si>
  <si>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</si>
  <si>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</si>
  <si>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</si>
  <si>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</si>
  <si>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</si>
  <si>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</si>
  <si>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</si>
  <si>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</si>
  <si>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</si>
  <si>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</si>
  <si>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</si>
  <si>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</si>
  <si>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</si>
  <si>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</si>
  <si>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</si>
  <si>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</si>
  <si>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</si>
  <si>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</si>
  <si>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</si>
  <si>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</si>
  <si>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</si>
  <si>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</si>
  <si>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</si>
  <si>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</si>
  <si>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</si>
  <si>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</si>
  <si>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</si>
  <si>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</si>
  <si>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</si>
  <si>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</si>
  <si>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</si>
  <si>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</si>
  <si>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</si>
  <si>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</si>
  <si>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</si>
  <si>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</si>
  <si>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</si>
  <si>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</si>
  <si>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</si>
  <si>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</si>
  <si>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</si>
  <si>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</si>
  <si>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</si>
  <si>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</si>
  <si>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</si>
  <si>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</si>
  <si>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</si>
  <si>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</si>
  <si>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</si>
  <si>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</si>
  <si>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</si>
  <si>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</si>
  <si>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</si>
  <si>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</si>
  <si>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</si>
  <si>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</si>
  <si>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</si>
  <si>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</si>
  <si>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</si>
  <si>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</si>
  <si>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</si>
  <si>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</si>
  <si>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</si>
  <si>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</si>
  <si>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</si>
  <si>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</si>
  <si>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</si>
  <si>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</si>
  <si>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</si>
  <si>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</si>
  <si>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</si>
  <si>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</si>
  <si>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</si>
  <si>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</si>
  <si>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</si>
  <si>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</si>
  <si>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</si>
  <si>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</si>
  <si>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</si>
  <si>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</si>
  <si>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</si>
  <si>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</si>
  <si>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</si>
  <si>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</si>
  <si>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</si>
  <si>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</si>
  <si>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</si>
  <si>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</si>
  <si>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</si>
  <si>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</si>
  <si>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</si>
  <si>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</si>
  <si>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</si>
  <si>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</si>
  <si>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</si>
  <si>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</si>
  <si>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</si>
  <si>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</si>
  <si>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</si>
  <si>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</si>
  <si>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</si>
  <si>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</si>
  <si>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</si>
  <si>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</si>
  <si>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</si>
  <si>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</si>
  <si>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</si>
  <si>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</si>
  <si>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</si>
  <si>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</si>
  <si>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</si>
  <si>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</si>
  <si>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</si>
  <si>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</si>
  <si>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</si>
  <si>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</si>
  <si>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</si>
  <si>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</si>
  <si>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</si>
  <si>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</si>
  <si>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</si>
  <si>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</si>
  <si>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</si>
  <si>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</si>
  <si>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</si>
  <si>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</si>
  <si>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</si>
  <si>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</si>
  <si>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</si>
  <si>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</si>
  <si>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</si>
  <si>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</si>
  <si>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</si>
  <si>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</si>
  <si>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</si>
  <si>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</si>
  <si>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</si>
  <si>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</si>
  <si>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</si>
  <si>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</si>
  <si>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</si>
  <si>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</si>
  <si>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</si>
  <si>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</si>
  <si>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</si>
  <si>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</si>
  <si>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</si>
  <si>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</si>
  <si>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</si>
  <si>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</si>
  <si>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</si>
  <si>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</si>
  <si>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</si>
  <si>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</si>
  <si>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</si>
  <si>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</si>
  <si>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</si>
  <si>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</si>
  <si>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</si>
  <si>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</si>
  <si>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</si>
  <si>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</si>
  <si>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</si>
  <si>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</si>
  <si>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</si>
  <si>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</si>
  <si>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</si>
  <si>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</si>
  <si>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</si>
  <si>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</si>
  <si>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</si>
  <si>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</si>
  <si>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</si>
  <si>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</si>
  <si>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</si>
  <si>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</si>
  <si>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</si>
  <si>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</si>
  <si>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</si>
  <si>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</si>
  <si>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</si>
  <si>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</si>
  <si>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</si>
  <si>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</si>
  <si>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</si>
  <si>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</si>
  <si>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</si>
  <si>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</si>
  <si>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</si>
  <si>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</si>
  <si>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</si>
  <si>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</si>
  <si>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</si>
  <si>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</si>
  <si>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</si>
  <si>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</si>
  <si>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</si>
  <si>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</si>
  <si>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</si>
  <si>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</si>
  <si>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</si>
  <si>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</si>
  <si>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</si>
  <si>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</si>
  <si>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</si>
  <si>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</si>
  <si>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</si>
  <si>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</si>
  <si>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</si>
  <si>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</si>
  <si>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</si>
  <si>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</si>
  <si>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</si>
  <si>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</si>
  <si>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</si>
  <si>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</si>
  <si>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</si>
  <si>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</si>
  <si>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</si>
  <si>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</si>
  <si>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</si>
  <si>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</si>
  <si>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</si>
  <si>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</si>
  <si>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</si>
  <si>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</si>
  <si>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</si>
  <si>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</si>
  <si>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</si>
  <si>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</si>
  <si>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</si>
  <si>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</si>
  <si>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</si>
  <si>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</si>
  <si>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</si>
  <si>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</si>
  <si>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</si>
  <si>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</si>
  <si>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</si>
  <si>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</si>
  <si>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</si>
  <si>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</si>
  <si>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</si>
  <si>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</si>
  <si>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</si>
  <si>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</si>
  <si>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</si>
  <si>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</si>
  <si>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</si>
  <si>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</si>
  <si>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</si>
  <si>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</si>
  <si>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</si>
  <si>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</si>
  <si>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</si>
  <si>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</si>
  <si>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</si>
  <si>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</si>
  <si>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</si>
  <si>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</si>
  <si>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</si>
  <si>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</si>
  <si>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</si>
  <si>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</si>
  <si>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</si>
  <si>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</si>
  <si>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</si>
  <si>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</si>
  <si>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</si>
  <si>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</si>
  <si>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</si>
  <si>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</si>
  <si>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</si>
  <si>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</si>
  <si>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</si>
  <si>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</si>
  <si>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</si>
  <si>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</si>
  <si>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</si>
  <si>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</si>
  <si>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</si>
  <si>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</si>
  <si>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</si>
  <si>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</si>
  <si>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</si>
  <si>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</si>
  <si>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</si>
  <si>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</si>
  <si>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</si>
  <si>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</si>
  <si>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</si>
  <si>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</si>
  <si>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</si>
  <si>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</si>
  <si>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</si>
  <si>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</si>
  <si>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</si>
  <si>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</si>
  <si>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</si>
  <si>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</si>
  <si>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</si>
  <si>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</si>
  <si>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</si>
  <si>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</si>
  <si>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</si>
  <si>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</si>
  <si>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</si>
  <si>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</si>
  <si>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</si>
  <si>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</si>
  <si>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</si>
  <si>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</si>
  <si>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</si>
  <si>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</si>
  <si>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</si>
  <si>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</si>
  <si>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</si>
  <si>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</si>
  <si>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</si>
  <si>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</si>
  <si>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</si>
  <si>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</si>
  <si>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</si>
  <si>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</si>
  <si>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</si>
  <si>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</si>
  <si>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</si>
  <si>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</si>
  <si>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</si>
  <si>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</si>
  <si>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</si>
  <si>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</si>
  <si>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</si>
  <si>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</si>
  <si>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</si>
  <si>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</si>
  <si>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</si>
  <si>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</si>
  <si>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</si>
  <si>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</si>
  <si>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</si>
  <si>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</si>
  <si>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</si>
  <si>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</si>
  <si>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</si>
  <si>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</si>
  <si>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</si>
  <si>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</si>
  <si>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</si>
  <si>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</si>
  <si>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</si>
  <si>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</si>
  <si>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</si>
  <si>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</si>
  <si>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</si>
  <si>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</si>
  <si>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</si>
  <si>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</si>
  <si>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</si>
  <si>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</si>
  <si>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</si>
  <si>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</si>
  <si>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</si>
  <si>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</si>
  <si>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</si>
  <si>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</si>
  <si>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</si>
  <si>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</si>
  <si>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</si>
  <si>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</si>
  <si>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</si>
  <si>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</si>
  <si>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</si>
  <si>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</si>
  <si>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</si>
  <si>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</si>
  <si>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</si>
  <si>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</si>
  <si>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</si>
  <si>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</si>
  <si>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</si>
  <si>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</si>
  <si>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</si>
  <si>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</si>
  <si>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</si>
  <si>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</si>
  <si>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</si>
  <si>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</si>
  <si>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</si>
  <si>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</si>
  <si>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</si>
  <si>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</si>
  <si>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</si>
  <si>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</si>
  <si>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</si>
  <si>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</si>
  <si>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</si>
  <si>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</si>
  <si>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</si>
  <si>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</si>
  <si>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</si>
  <si>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</si>
  <si>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</si>
  <si>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</si>
  <si>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</si>
  <si>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</si>
  <si>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</si>
  <si>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</si>
  <si>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</si>
  <si>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</si>
  <si>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</si>
  <si>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</si>
  <si>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</si>
  <si>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</si>
  <si>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</si>
  <si>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</si>
  <si>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</si>
  <si>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</si>
  <si>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</si>
  <si>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</si>
  <si>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</si>
  <si>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</si>
  <si>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</si>
  <si>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</si>
  <si>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</si>
  <si>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</si>
  <si>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</si>
  <si>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</si>
  <si>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</si>
  <si>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</si>
  <si>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</si>
  <si>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</si>
  <si>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</si>
  <si>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</si>
  <si>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</si>
  <si>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</si>
  <si>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</si>
  <si>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</si>
  <si>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</si>
  <si>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</si>
  <si>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</si>
  <si>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</si>
  <si>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</si>
  <si>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</si>
  <si>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</si>
  <si>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</si>
  <si>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</si>
  <si>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</si>
  <si>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</si>
  <si>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</si>
  <si>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</si>
  <si>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</si>
  <si>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</si>
  <si>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</si>
  <si>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</si>
  <si>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</si>
  <si>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</si>
  <si>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</si>
  <si>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</si>
  <si>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</si>
  <si>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</si>
  <si>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</si>
  <si>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</si>
  <si>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</si>
  <si>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</si>
  <si>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</si>
  <si>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</si>
  <si>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</si>
  <si>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</si>
  <si>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</si>
  <si>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</si>
  <si>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</si>
  <si>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</si>
  <si>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</si>
  <si>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</si>
  <si>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</si>
  <si>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</si>
  <si>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</si>
  <si>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</si>
  <si>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</si>
  <si>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</si>
  <si>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</si>
  <si>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</si>
  <si>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</si>
  <si>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</si>
  <si>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</si>
  <si>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</si>
  <si>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</si>
  <si>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</si>
  <si>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</si>
  <si>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</si>
  <si>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</si>
  <si>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</si>
  <si>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</si>
  <si>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</si>
  <si>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</si>
  <si>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</si>
  <si>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</si>
  <si>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</si>
  <si>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</si>
  <si>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</si>
  <si>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</si>
  <si>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</si>
  <si>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</si>
  <si>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</si>
  <si>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</si>
  <si>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</si>
  <si>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</si>
  <si>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</si>
  <si>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</si>
  <si>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</si>
  <si>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</si>
  <si>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</si>
  <si>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</si>
  <si>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</si>
  <si>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</si>
  <si>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</si>
  <si>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</si>
  <si>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</si>
  <si>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</si>
  <si>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</si>
  <si>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</si>
  <si>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</si>
  <si>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</si>
  <si>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</si>
  <si>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</si>
  <si>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</si>
  <si>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</si>
  <si>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</si>
  <si>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</si>
  <si>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</si>
  <si>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</si>
  <si>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</si>
  <si>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</si>
  <si>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</si>
  <si>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</si>
  <si>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</si>
  <si>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</si>
  <si>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</si>
  <si>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</si>
  <si>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</si>
  <si>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</si>
  <si>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</si>
  <si>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</si>
  <si>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</si>
  <si>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</si>
  <si>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</si>
  <si>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</si>
  <si>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</si>
  <si>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</si>
  <si>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</si>
  <si>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</si>
  <si>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</si>
  <si>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</si>
  <si>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</si>
  <si>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</si>
  <si>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</si>
  <si>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</si>
  <si>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</si>
  <si>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</si>
  <si>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</si>
  <si>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</si>
  <si>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</si>
  <si>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</si>
  <si>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</si>
  <si>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</si>
  <si>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</si>
  <si>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</si>
  <si>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</si>
  <si>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</si>
  <si>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</si>
  <si>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</si>
  <si>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</si>
  <si>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</si>
  <si>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</si>
  <si>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</si>
  <si>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</si>
  <si>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</si>
  <si>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</si>
  <si>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</si>
  <si>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</si>
  <si>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</si>
  <si>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</si>
  <si>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</si>
  <si>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</si>
  <si>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</si>
  <si>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</si>
  <si>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</si>
  <si>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</si>
  <si>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</si>
  <si>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</si>
  <si>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</si>
  <si>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</si>
  <si>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</si>
  <si>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</si>
  <si>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</si>
  <si>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</si>
  <si>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</si>
  <si>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</si>
  <si>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</si>
  <si>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</si>
  <si>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</si>
  <si>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</si>
  <si>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</si>
  <si>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</si>
  <si>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</si>
  <si>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</si>
  <si>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</si>
  <si>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</si>
  <si>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</si>
  <si>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</si>
  <si>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</si>
  <si>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</si>
  <si>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</si>
  <si>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</si>
  <si>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</si>
  <si>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</si>
  <si>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</si>
  <si>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</si>
  <si>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</si>
  <si>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</si>
  <si>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</si>
  <si>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</si>
  <si>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</si>
  <si>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</si>
  <si>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</si>
  <si>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</si>
  <si>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</si>
  <si>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</si>
  <si>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</si>
  <si>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</si>
  <si>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</si>
  <si>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</si>
  <si>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</si>
  <si>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</si>
  <si>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</si>
  <si>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</si>
  <si>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</si>
  <si>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</si>
  <si>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</si>
  <si>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</si>
  <si>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</si>
  <si>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</si>
  <si>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</si>
  <si>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</si>
  <si>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</si>
  <si>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</si>
  <si>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</si>
  <si>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</si>
  <si>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</si>
  <si>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</si>
  <si>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</si>
  <si>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</si>
  <si>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</si>
  <si>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</si>
  <si>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</si>
  <si>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</si>
  <si>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</si>
  <si>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</si>
  <si>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</si>
  <si>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</si>
  <si>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</si>
  <si>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</si>
  <si>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</si>
  <si>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</si>
  <si>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</si>
  <si>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</si>
  <si>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</si>
  <si>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</si>
  <si>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</si>
  <si>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</si>
  <si>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</si>
  <si>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</si>
  <si>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</si>
  <si>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</si>
  <si>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</si>
  <si>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</si>
  <si>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</si>
  <si>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</si>
  <si>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</si>
  <si>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</si>
  <si>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</si>
  <si>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</si>
  <si>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</si>
  <si>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</si>
  <si>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</si>
  <si>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</si>
  <si>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</si>
  <si>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</si>
  <si>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</si>
  <si>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</si>
  <si>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</si>
  <si>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</si>
  <si>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</si>
  <si>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</si>
  <si>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</si>
  <si>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</si>
  <si>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</si>
  <si>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</si>
  <si>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</si>
  <si>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</si>
  <si>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</si>
  <si>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</si>
  <si>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</si>
  <si>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</si>
  <si>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</si>
  <si>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</si>
  <si>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</si>
  <si>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</si>
  <si>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</si>
  <si>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</si>
  <si>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</si>
  <si>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</si>
  <si>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</si>
  <si>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</si>
  <si>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</si>
  <si>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</si>
  <si>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</si>
  <si>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</si>
  <si>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</si>
  <si>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</si>
  <si>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</si>
  <si>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</si>
  <si>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</si>
  <si>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</si>
  <si>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</si>
  <si>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</si>
  <si>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</si>
  <si>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</si>
  <si>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</si>
  <si>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</si>
  <si>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</si>
  <si>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</si>
  <si>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</si>
  <si>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</si>
  <si>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</si>
  <si>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</si>
  <si>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</si>
  <si>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</si>
  <si>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</si>
  <si>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</si>
  <si>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</si>
  <si>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</si>
  <si>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</si>
  <si>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</si>
  <si>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</si>
  <si>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</si>
  <si>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</si>
  <si>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</si>
  <si>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</si>
  <si>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</si>
  <si>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</si>
  <si>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</si>
  <si>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</si>
  <si>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</si>
  <si>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</si>
  <si>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</si>
  <si>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</si>
  <si>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</si>
  <si>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</si>
  <si>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</si>
  <si>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</si>
  <si>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</si>
  <si>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</si>
  <si>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</si>
  <si>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</si>
  <si>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</si>
  <si>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</si>
  <si>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</si>
  <si>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</si>
  <si>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</si>
  <si>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</si>
  <si>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</si>
  <si>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</si>
  <si>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</si>
  <si>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</si>
  <si>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</si>
  <si>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</si>
  <si>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</si>
  <si>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</si>
  <si>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</si>
  <si>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</si>
  <si>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</si>
  <si>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</si>
  <si>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</si>
  <si>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</si>
  <si>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</si>
  <si>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</si>
  <si>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</si>
  <si>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</si>
  <si>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</si>
  <si>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</si>
  <si>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</si>
  <si>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</si>
  <si>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</si>
  <si>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</si>
  <si>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</si>
  <si>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</si>
  <si>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</si>
  <si>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</si>
  <si>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</si>
  <si>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</si>
  <si>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</si>
  <si>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</si>
  <si>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</si>
  <si>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</si>
  <si>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</si>
  <si>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</si>
  <si>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</si>
  <si>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</si>
  <si>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</si>
  <si>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</si>
  <si>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</si>
  <si>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</si>
  <si>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</si>
  <si>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</si>
  <si>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</si>
  <si>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</si>
  <si>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</si>
  <si>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</si>
  <si>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</si>
  <si>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</si>
  <si>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</si>
  <si>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</si>
  <si>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</si>
  <si>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</si>
  <si>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</si>
  <si>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</si>
  <si>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</si>
  <si>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</si>
  <si>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</si>
  <si>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</si>
  <si>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</si>
  <si>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</si>
  <si>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</si>
  <si>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</si>
  <si>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</si>
  <si>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</si>
  <si>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</si>
  <si>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</si>
  <si>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</si>
  <si>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</si>
  <si>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</si>
  <si>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</si>
  <si>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</si>
  <si>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</si>
  <si>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</si>
  <si>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</si>
  <si>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</si>
  <si>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</si>
  <si>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</si>
  <si>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</si>
  <si>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</si>
  <si>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</si>
  <si>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</si>
  <si>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</si>
  <si>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</si>
  <si>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</si>
  <si>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</si>
  <si>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</si>
  <si>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</si>
  <si>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</si>
  <si>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</si>
  <si>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</si>
  <si>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</si>
  <si>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</si>
  <si>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</si>
  <si>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</si>
  <si>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</si>
  <si>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</si>
  <si>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</si>
  <si>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</si>
  <si>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</si>
  <si>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</si>
  <si>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</si>
  <si>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</si>
  <si>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</si>
  <si>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</si>
  <si>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</si>
  <si>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</si>
  <si>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</si>
  <si>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</si>
  <si>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</si>
  <si>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</si>
  <si>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</si>
  <si>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</si>
  <si>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</si>
  <si>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</si>
  <si>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</si>
  <si>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</si>
  <si>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</si>
  <si>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</si>
  <si>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</si>
  <si>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</si>
  <si>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</si>
  <si>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</si>
  <si>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</si>
  <si>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</si>
  <si>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</si>
  <si>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</si>
  <si>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</si>
  <si>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</si>
  <si>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</si>
  <si>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</si>
  <si>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</si>
  <si>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</si>
  <si>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</si>
  <si>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</si>
  <si>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</si>
  <si>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</si>
  <si>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</si>
  <si>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</si>
  <si>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</si>
  <si>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</si>
  <si>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</si>
  <si>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</si>
  <si>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</si>
  <si>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</si>
  <si>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</si>
  <si>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</si>
  <si>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</si>
  <si>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</si>
  <si>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</si>
  <si>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</si>
  <si>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</si>
  <si>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</si>
  <si>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</si>
  <si>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</si>
  <si>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</si>
  <si>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</si>
  <si>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</si>
  <si>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</si>
  <si>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</si>
  <si>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</si>
  <si>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</si>
  <si>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</si>
  <si>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</si>
  <si>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</si>
  <si>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</si>
  <si>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</si>
  <si>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</si>
  <si>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</si>
  <si>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</si>
  <si>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</si>
  <si>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</si>
  <si>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</si>
  <si>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</si>
  <si>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</si>
  <si>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</si>
  <si>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</si>
  <si>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</si>
  <si>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</si>
  <si>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</si>
  <si>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</si>
  <si>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</si>
  <si>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</si>
  <si>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</si>
  <si>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</si>
  <si>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</si>
  <si>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</si>
  <si>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</si>
  <si>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</si>
  <si>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</si>
  <si>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</si>
  <si>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</si>
  <si>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</si>
  <si>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</si>
  <si>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</si>
  <si>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</si>
  <si>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</si>
  <si>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</si>
  <si>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</si>
  <si>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</si>
  <si>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</si>
  <si>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</si>
  <si>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</si>
  <si>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</si>
  <si>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</si>
  <si>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</si>
  <si>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</si>
  <si>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</si>
  <si>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</si>
  <si>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</si>
  <si>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</si>
  <si>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</si>
  <si>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</si>
  <si>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</si>
  <si>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</si>
  <si>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</si>
  <si>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</si>
  <si>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</si>
  <si>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</si>
  <si>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</si>
  <si>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</si>
  <si>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</si>
  <si>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</si>
  <si>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</si>
  <si>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</si>
  <si>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</si>
  <si>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</si>
  <si>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</si>
  <si>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</si>
  <si>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</si>
  <si>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</si>
  <si>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</si>
  <si>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</si>
  <si>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</si>
  <si>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</si>
  <si>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</si>
  <si>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</si>
  <si>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</si>
  <si>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</si>
  <si>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</si>
  <si>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</si>
  <si>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</si>
  <si>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</si>
  <si>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</si>
  <si>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</si>
  <si>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</si>
  <si>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</si>
  <si>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</si>
  <si>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</si>
  <si>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</si>
  <si>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</si>
  <si>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</si>
  <si>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</si>
  <si>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</si>
  <si>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</si>
  <si>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</si>
  <si>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</si>
  <si>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</si>
  <si>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</si>
  <si>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</si>
  <si>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</si>
  <si>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</si>
  <si>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</si>
  <si>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</si>
  <si>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</si>
  <si>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</si>
  <si>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</si>
  <si>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</si>
  <si>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</si>
  <si>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</si>
  <si>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</si>
  <si>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</si>
  <si>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</si>
  <si>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</si>
  <si>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</si>
  <si>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</si>
  <si>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</si>
  <si>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</si>
  <si>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</si>
  <si>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</si>
  <si>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</si>
  <si>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</si>
  <si>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</si>
  <si>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</si>
  <si>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</si>
  <si>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</si>
  <si>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</si>
  <si>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</si>
  <si>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</si>
  <si>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</si>
  <si>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</si>
  <si>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</si>
  <si>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</si>
  <si>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</si>
  <si>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</si>
  <si>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</si>
  <si>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</si>
  <si>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</si>
  <si>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</si>
  <si>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</si>
  <si>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</si>
  <si>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</si>
  <si>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</si>
  <si>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</si>
  <si>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</si>
  <si>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</si>
  <si>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</si>
  <si>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</si>
  <si>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</si>
  <si>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</si>
  <si>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</si>
  <si>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</si>
  <si>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</si>
  <si>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</si>
  <si>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</si>
  <si>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</si>
  <si>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</si>
  <si>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</si>
  <si>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</si>
  <si>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</si>
  <si>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</si>
  <si>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</si>
  <si>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</si>
  <si>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</si>
  <si>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</si>
  <si>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</si>
  <si>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</si>
  <si>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</si>
  <si>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</si>
  <si>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</si>
  <si>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</si>
  <si>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</si>
  <si>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</si>
  <si>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</si>
  <si>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</si>
  <si>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</si>
  <si>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</si>
  <si>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</si>
  <si>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</si>
  <si>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</si>
  <si>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</si>
  <si>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</si>
  <si>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</si>
  <si>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</si>
  <si>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</si>
  <si>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</si>
  <si>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</si>
  <si>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</si>
  <si>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</si>
  <si>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</si>
  <si>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</si>
  <si>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</si>
  <si>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</si>
  <si>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</si>
  <si>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</si>
  <si>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</si>
  <si>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</si>
  <si>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</si>
  <si>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</si>
  <si>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</si>
  <si>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</si>
  <si>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</si>
  <si>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</si>
  <si>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</si>
  <si>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</si>
  <si>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</si>
  <si>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</si>
  <si>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</si>
  <si>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</si>
  <si>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</si>
  <si>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</si>
  <si>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</si>
  <si>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</si>
  <si>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</si>
  <si>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</si>
  <si>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</si>
  <si>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</si>
  <si>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</si>
  <si>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</si>
  <si>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</si>
  <si>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</si>
  <si>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</si>
  <si>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</si>
  <si>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</si>
  <si>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</si>
  <si>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</si>
  <si>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</si>
  <si>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</si>
  <si>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</si>
  <si>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</si>
  <si>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</si>
  <si>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</si>
  <si>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</si>
  <si>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</si>
  <si>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</si>
  <si>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</si>
  <si>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</si>
  <si>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</si>
  <si>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</si>
  <si>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</si>
  <si>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</si>
  <si>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</si>
  <si>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</si>
  <si>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</si>
  <si>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</si>
  <si>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</si>
  <si>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</si>
  <si>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</si>
  <si>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</si>
  <si>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</si>
  <si>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</si>
  <si>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</si>
  <si>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</si>
  <si>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</si>
  <si>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</si>
  <si>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</si>
  <si>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</si>
  <si>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</si>
  <si>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</si>
  <si>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</si>
  <si>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</si>
  <si>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</si>
  <si>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</si>
  <si>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</si>
  <si>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</si>
  <si>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</si>
  <si>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</si>
  <si>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</si>
  <si>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</si>
  <si>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</si>
  <si>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</si>
  <si>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</si>
  <si>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</si>
  <si>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</si>
  <si>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</si>
  <si>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</si>
  <si>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</si>
  <si>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</si>
  <si>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</si>
  <si>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</si>
  <si>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</si>
  <si>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</si>
  <si>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</si>
  <si>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</si>
  <si>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</si>
  <si>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</si>
  <si>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</si>
  <si>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</si>
  <si>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</si>
  <si>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</si>
  <si>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</si>
  <si>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</si>
  <si>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</si>
  <si>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</si>
  <si>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</si>
  <si>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</si>
  <si>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</si>
  <si>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</si>
  <si>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</si>
  <si>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</si>
  <si>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</si>
  <si>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</si>
  <si>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</si>
  <si>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</si>
  <si>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</si>
  <si>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</si>
  <si>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</si>
  <si>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</si>
  <si>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</si>
  <si>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</si>
  <si>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</si>
  <si>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</si>
  <si>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</si>
  <si>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</si>
  <si>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</si>
  <si>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</si>
  <si>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</si>
  <si>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</si>
  <si>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</si>
  <si>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</si>
  <si>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</si>
  <si>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</si>
  <si>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</si>
  <si>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</si>
  <si>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</si>
  <si>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</si>
  <si>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</si>
  <si>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</si>
  <si>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</si>
  <si>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</si>
  <si>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</si>
  <si>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</si>
  <si>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</si>
  <si>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</si>
  <si>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</si>
  <si>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</si>
  <si>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</si>
  <si>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</si>
  <si>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</si>
  <si>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</si>
  <si>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</si>
  <si>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</si>
  <si>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</si>
  <si>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</si>
  <si>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</si>
  <si>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</si>
  <si>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</si>
  <si>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</si>
  <si>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</si>
  <si>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</si>
  <si>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</si>
  <si>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</si>
  <si>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</si>
  <si>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</si>
  <si>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</si>
  <si>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</si>
  <si>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</si>
  <si>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</si>
  <si>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</si>
  <si>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</si>
  <si>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</si>
  <si>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</si>
  <si>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</si>
  <si>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</si>
  <si>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</si>
  <si>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</si>
  <si>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</si>
  <si>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</si>
  <si>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</si>
  <si>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</si>
  <si>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</si>
  <si>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</si>
  <si>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</si>
  <si>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</si>
  <si>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</si>
  <si>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</si>
  <si>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</si>
  <si>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</si>
  <si>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</si>
  <si>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</si>
  <si>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</si>
  <si>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</si>
  <si>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</si>
  <si>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</si>
  <si>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</si>
  <si>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</si>
  <si>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</si>
  <si>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</si>
  <si>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</si>
  <si>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</si>
  <si>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</si>
  <si>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</si>
  <si>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</si>
  <si>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</si>
  <si>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</si>
  <si>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</si>
  <si>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</si>
  <si>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</si>
  <si>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</si>
  <si>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</si>
  <si>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</si>
  <si>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</si>
  <si>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</si>
  <si>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</si>
  <si>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</si>
  <si>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</si>
  <si>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</si>
  <si>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</si>
  <si>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</si>
  <si>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</si>
  <si>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</si>
  <si>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</si>
  <si>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</si>
  <si>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</si>
  <si>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</si>
  <si>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</si>
  <si>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</si>
  <si>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</si>
  <si>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</si>
  <si>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</si>
  <si>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</si>
  <si>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</si>
  <si>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</si>
  <si>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</si>
  <si>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</si>
  <si>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</si>
  <si>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</si>
  <si>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</si>
  <si>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</si>
  <si>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</si>
  <si>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</si>
  <si>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</si>
  <si>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</si>
  <si>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</si>
  <si>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</si>
  <si>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</si>
  <si>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</si>
  <si>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</si>
  <si>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</si>
  <si>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</si>
  <si>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</si>
  <si>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</si>
  <si>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</si>
  <si>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</si>
  <si>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</si>
  <si>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</si>
  <si>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</si>
  <si>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</si>
  <si>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</si>
  <si>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</si>
  <si>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</si>
  <si>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</si>
  <si>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</si>
  <si>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</si>
  <si>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</si>
  <si>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</si>
  <si>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</si>
  <si>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</si>
  <si>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</si>
  <si>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</si>
  <si>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</si>
  <si>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</si>
  <si>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</si>
  <si>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</si>
  <si>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</si>
  <si>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</si>
  <si>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</si>
  <si>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</si>
  <si>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</si>
  <si>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</si>
  <si>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</si>
  <si>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</si>
  <si>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</si>
  <si>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</si>
  <si>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</si>
  <si>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</si>
  <si>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</si>
  <si>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</si>
  <si>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</si>
  <si>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</si>
  <si>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</si>
  <si>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</si>
  <si>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</si>
  <si>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</si>
  <si>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</si>
  <si>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</si>
  <si>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</si>
  <si>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</si>
  <si>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</si>
  <si>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</si>
  <si>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</si>
  <si>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</si>
  <si>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</si>
  <si>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</si>
  <si>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</si>
  <si>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</si>
  <si>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</si>
  <si>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</si>
  <si>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</si>
  <si>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</si>
  <si>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</si>
  <si>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</si>
  <si>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</si>
  <si>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</si>
  <si>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</si>
  <si>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</si>
  <si>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</si>
  <si>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</si>
  <si>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</si>
  <si>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</si>
  <si>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</si>
  <si>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</si>
  <si>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</si>
  <si>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</si>
  <si>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</si>
  <si>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</si>
  <si>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</si>
  <si>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</si>
  <si>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</si>
  <si>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</si>
  <si>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</si>
  <si>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</si>
  <si>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</si>
  <si>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</si>
  <si>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</si>
  <si>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</si>
  <si>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</si>
  <si>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</si>
  <si>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</si>
  <si>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</si>
  <si>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</si>
  <si>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</si>
  <si>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</si>
  <si>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</si>
  <si>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</si>
  <si>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</si>
  <si>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</si>
  <si>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</si>
  <si>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</si>
  <si>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</si>
  <si>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</si>
  <si>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</si>
  <si>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</si>
  <si>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</si>
  <si>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</si>
  <si>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</si>
  <si>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</si>
  <si>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</si>
  <si>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</si>
  <si>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</si>
  <si>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</si>
  <si>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</si>
  <si>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</si>
  <si>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</si>
  <si>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</si>
  <si>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</si>
  <si>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</si>
  <si>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</si>
  <si>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</si>
  <si>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</si>
  <si>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</si>
  <si>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</si>
  <si>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</si>
  <si>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</si>
  <si>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</si>
  <si>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</si>
  <si>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</si>
  <si>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</si>
  <si>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</si>
  <si>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</si>
  <si>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</si>
  <si>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</si>
  <si>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</si>
  <si>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</si>
  <si>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</si>
  <si>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</si>
  <si>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</si>
  <si>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</si>
  <si>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</si>
  <si>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</si>
  <si>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</si>
  <si>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</si>
  <si>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</si>
  <si>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</si>
  <si>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</si>
  <si>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</si>
  <si>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</si>
  <si>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</si>
  <si>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</si>
  <si>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</si>
  <si>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</si>
  <si>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</si>
  <si>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</si>
  <si>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</si>
  <si>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</si>
  <si>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</si>
  <si>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</si>
  <si>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</si>
  <si>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</si>
  <si>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</si>
  <si>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</si>
  <si>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</si>
  <si>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</si>
  <si>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</si>
  <si>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</si>
  <si>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</si>
  <si>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</si>
  <si>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</si>
  <si>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</si>
  <si>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</si>
  <si>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</si>
  <si>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</si>
  <si>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</si>
  <si>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</si>
  <si>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</si>
  <si>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</si>
  <si>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</si>
  <si>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</si>
  <si>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</si>
  <si>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</si>
  <si>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</si>
  <si>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</si>
  <si>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</si>
  <si>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</si>
  <si>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</si>
  <si>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</si>
  <si>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</si>
  <si>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</si>
  <si>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</si>
  <si>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</si>
  <si>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</si>
  <si>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</si>
  <si>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</si>
  <si>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</si>
  <si>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</si>
  <si>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</si>
  <si>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</si>
  <si>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</si>
  <si>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</si>
  <si>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</si>
  <si>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</si>
  <si>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</si>
  <si>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</si>
  <si>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</si>
  <si>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</si>
  <si>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</si>
  <si>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</si>
  <si>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</si>
  <si>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</si>
  <si>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</si>
  <si>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</si>
  <si>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</si>
  <si>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</si>
  <si>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</si>
  <si>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</si>
  <si>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</si>
  <si>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</si>
  <si>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</si>
  <si>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</si>
  <si>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</si>
  <si>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</si>
  <si>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</si>
  <si>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</si>
  <si>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</si>
  <si>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</si>
  <si>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</si>
  <si>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</si>
  <si>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</si>
  <si>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</si>
  <si>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</si>
  <si>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</si>
  <si>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</si>
  <si>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</si>
  <si>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</si>
  <si>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</si>
  <si>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</si>
  <si>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</si>
  <si>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</si>
  <si>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</si>
  <si>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</si>
  <si>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</si>
  <si>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</si>
  <si>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</si>
  <si>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</si>
  <si>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</si>
  <si>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</si>
  <si>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</si>
  <si>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</si>
  <si>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</si>
  <si>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</si>
  <si>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</si>
  <si>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</si>
  <si>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</si>
  <si>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</si>
  <si>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</si>
  <si>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</si>
  <si>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</si>
  <si>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</si>
  <si>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</si>
  <si>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</si>
  <si>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</si>
  <si>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</si>
  <si>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</si>
  <si>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</si>
  <si>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</si>
  <si>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</si>
  <si>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</si>
  <si>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</si>
  <si>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</si>
  <si>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</si>
  <si>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</si>
  <si>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</si>
  <si>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</si>
  <si>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</si>
  <si>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</si>
  <si>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</si>
  <si>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</si>
  <si>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</si>
  <si>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</si>
  <si>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</si>
  <si>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</si>
  <si>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</si>
  <si>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</si>
  <si>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</si>
  <si>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</si>
  <si>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</si>
  <si>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</si>
  <si>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</si>
  <si>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</si>
  <si>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</si>
  <si>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</si>
  <si>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</si>
  <si>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</si>
  <si>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</si>
  <si>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</si>
  <si>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</si>
  <si>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</si>
  <si>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</si>
  <si>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</si>
  <si>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</si>
  <si>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</si>
  <si>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</si>
  <si>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</si>
  <si>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</si>
  <si>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</si>
  <si>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</si>
  <si>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</si>
  <si>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</si>
  <si>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</si>
  <si>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</si>
  <si>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</si>
  <si>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</si>
  <si>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</si>
  <si>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</si>
  <si>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</si>
  <si>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</si>
  <si>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</si>
  <si>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</si>
  <si>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</si>
  <si>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</si>
  <si>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</si>
  <si>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</si>
  <si>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</si>
  <si>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</si>
  <si>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</si>
  <si>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</si>
  <si>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</si>
  <si>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</si>
  <si>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</si>
  <si>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</si>
  <si>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</si>
  <si>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</si>
  <si>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</si>
  <si>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</si>
  <si>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</si>
  <si>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</si>
  <si>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</si>
  <si>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</si>
  <si>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</si>
  <si>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</si>
  <si>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</si>
  <si>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</si>
  <si>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</si>
  <si>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</si>
  <si>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</si>
  <si>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</si>
  <si>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</si>
  <si>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</si>
  <si>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</si>
  <si>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</si>
  <si>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</si>
  <si>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</si>
  <si>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</si>
  <si>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</si>
  <si>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</si>
  <si>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</si>
  <si>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</si>
  <si>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</si>
  <si>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</si>
  <si>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</si>
  <si>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</si>
  <si>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</si>
  <si>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</si>
  <si>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</si>
  <si>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</si>
  <si>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</si>
  <si>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</si>
  <si>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</si>
  <si>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</si>
  <si>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</si>
  <si>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</si>
  <si>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</si>
  <si>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</si>
  <si>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</si>
  <si>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</si>
  <si>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</si>
  <si>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</si>
  <si>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</si>
  <si>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</si>
  <si>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</si>
  <si>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</si>
  <si>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</si>
  <si>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</si>
  <si>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</si>
  <si>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</si>
  <si>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</si>
  <si>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</si>
  <si>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</si>
  <si>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</si>
  <si>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</si>
  <si>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</si>
  <si>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</si>
  <si>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</si>
  <si>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</si>
  <si>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</si>
  <si>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</si>
  <si>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</si>
  <si>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</si>
  <si>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</si>
  <si>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</si>
  <si>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</si>
  <si>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</si>
  <si>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</si>
  <si>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</si>
  <si>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</si>
  <si>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</si>
  <si>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</si>
  <si>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</si>
  <si>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</si>
  <si>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</si>
  <si>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</si>
  <si>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</si>
  <si>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</si>
  <si>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</si>
  <si>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</si>
  <si>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</si>
  <si>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</si>
  <si>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</si>
  <si>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</si>
  <si>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</si>
  <si>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</si>
  <si>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</si>
  <si>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</si>
  <si>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</si>
  <si>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</si>
  <si>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</si>
  <si>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</si>
  <si>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</si>
  <si>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</si>
  <si>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</si>
  <si>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</si>
  <si>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</si>
  <si>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</si>
  <si>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</si>
  <si>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</si>
  <si>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</si>
  <si>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</si>
  <si>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</si>
  <si>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</si>
  <si>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</si>
  <si>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</si>
  <si>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</si>
  <si>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</si>
  <si>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</si>
  <si>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</si>
  <si>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</si>
  <si>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</si>
  <si>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</si>
  <si>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</si>
  <si>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</si>
  <si>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</si>
  <si>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</si>
  <si>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</si>
  <si>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</si>
  <si>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</si>
  <si>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</si>
  <si>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</si>
  <si>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</si>
  <si>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</si>
  <si>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</si>
  <si>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</si>
  <si>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</si>
  <si>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</si>
  <si>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</si>
  <si>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</si>
  <si>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</si>
  <si>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</si>
  <si>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</si>
  <si>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</si>
  <si>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</si>
  <si>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</si>
  <si>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</si>
  <si>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</si>
  <si>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</si>
  <si>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</si>
  <si>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</si>
  <si>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</si>
  <si>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</si>
  <si>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</si>
  <si>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</si>
  <si>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</si>
  <si>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</si>
  <si>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</si>
  <si>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</si>
  <si>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</si>
  <si>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</si>
  <si>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</si>
  <si>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</si>
  <si>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</si>
  <si>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</si>
  <si>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</si>
  <si>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</si>
  <si>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</si>
  <si>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</si>
  <si>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</si>
  <si>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</si>
  <si>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</si>
  <si>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</si>
  <si>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</si>
  <si>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</si>
  <si>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</si>
  <si>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</si>
  <si>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</si>
  <si>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</si>
  <si>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</si>
  <si>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</si>
  <si>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</si>
  <si>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</si>
  <si>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</si>
  <si>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</si>
  <si>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</si>
  <si>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</si>
  <si>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</si>
  <si>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</si>
  <si>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</si>
  <si>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</si>
  <si>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</si>
  <si>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</si>
  <si>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</si>
  <si>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</si>
  <si>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</si>
  <si>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</si>
  <si>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</si>
  <si>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</si>
  <si>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</si>
  <si>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</si>
  <si>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</si>
  <si>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</si>
  <si>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</si>
  <si>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</si>
  <si>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</si>
  <si>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</si>
  <si>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</si>
  <si>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</si>
  <si>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</si>
  <si>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</si>
  <si>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</si>
  <si>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</si>
  <si>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</si>
  <si>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</si>
  <si>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</si>
  <si>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</si>
  <si>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</si>
  <si>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</si>
  <si>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</si>
  <si>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</si>
  <si>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</si>
  <si>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</si>
  <si>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</si>
  <si>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</si>
  <si>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</si>
  <si>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</si>
  <si>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</si>
  <si>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</si>
  <si>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</si>
  <si>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</si>
  <si>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</si>
  <si>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</si>
  <si>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</si>
  <si>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</si>
  <si>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</si>
  <si>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</si>
  <si>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</si>
  <si>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</si>
  <si>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</si>
  <si>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</si>
  <si>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</si>
  <si>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</si>
  <si>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</si>
  <si>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</si>
  <si>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</si>
  <si>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</si>
  <si>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</si>
  <si>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</si>
  <si>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</si>
  <si>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</si>
  <si>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</si>
  <si>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</si>
  <si>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</si>
  <si>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</si>
  <si>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</si>
  <si>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</si>
  <si>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</si>
  <si>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</si>
  <si>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</si>
  <si>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</si>
  <si>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</si>
  <si>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</si>
  <si>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</si>
  <si>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</si>
  <si>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</si>
  <si>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</si>
  <si>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</si>
  <si>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</si>
  <si>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</si>
  <si>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</si>
  <si>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</si>
  <si>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</si>
  <si>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</si>
  <si>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</si>
  <si>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</si>
  <si>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</si>
  <si>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</si>
  <si>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</si>
  <si>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</si>
  <si>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</si>
  <si>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</si>
  <si>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</si>
  <si>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</si>
  <si>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</si>
  <si>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</si>
  <si>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</si>
  <si>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</si>
  <si>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</si>
  <si>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</si>
  <si>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</si>
  <si>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</si>
  <si>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</si>
  <si>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</si>
  <si>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</si>
  <si>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</si>
  <si>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</si>
  <si>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</si>
  <si>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</si>
  <si>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</si>
  <si>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</si>
  <si>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</si>
  <si>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</si>
  <si>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</si>
  <si>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</si>
  <si>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</si>
  <si>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</si>
  <si>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</si>
  <si>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</si>
  <si>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</si>
  <si>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</si>
  <si>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</si>
  <si>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</si>
  <si>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</si>
  <si>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</si>
  <si>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</si>
  <si>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</si>
  <si>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</si>
  <si>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</si>
  <si>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</si>
  <si>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</si>
  <si>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</si>
  <si>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</si>
  <si>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</si>
  <si>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</si>
  <si>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</si>
  <si>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</si>
  <si>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</si>
  <si>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</si>
  <si>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</si>
  <si>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</si>
  <si>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</si>
  <si>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</si>
  <si>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</si>
  <si>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</si>
  <si>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</si>
  <si>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</si>
  <si>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</si>
  <si>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</si>
  <si>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</si>
  <si>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</si>
  <si>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</si>
  <si>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</si>
  <si>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</si>
  <si>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</si>
  <si>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</si>
  <si>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</si>
  <si>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</si>
  <si>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</si>
  <si>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</si>
  <si>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</si>
  <si>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</si>
  <si>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</si>
  <si>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</si>
  <si>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</si>
  <si>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</si>
  <si>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</si>
  <si>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</si>
  <si>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</si>
  <si>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</si>
  <si>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</si>
  <si>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</si>
  <si>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</si>
  <si>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</si>
  <si>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</si>
  <si>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</si>
  <si>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</si>
  <si>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</si>
  <si>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</si>
  <si>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</si>
  <si>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</si>
  <si>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</si>
  <si>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</si>
  <si>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</si>
  <si>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</si>
  <si>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</si>
  <si>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</si>
  <si>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</si>
  <si>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</si>
  <si>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</si>
  <si>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</si>
  <si>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</si>
  <si>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</si>
  <si>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</si>
  <si>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</si>
  <si>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</si>
  <si>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</si>
  <si>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</si>
  <si>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</si>
  <si>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</si>
  <si>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</si>
  <si>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</si>
  <si>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</si>
  <si>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</si>
  <si>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</si>
  <si>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</si>
  <si>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</si>
  <si>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</si>
  <si>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</si>
  <si>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</si>
  <si>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</si>
  <si>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</si>
  <si>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</si>
  <si>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</si>
  <si>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</si>
  <si>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</si>
  <si>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</si>
  <si>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</si>
  <si>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</si>
  <si>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</si>
  <si>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</si>
  <si>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</si>
  <si>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</si>
  <si>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</si>
  <si>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</si>
  <si>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</si>
  <si>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</si>
  <si>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</si>
  <si>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</si>
  <si>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</si>
  <si>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</si>
  <si>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</si>
  <si>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</si>
  <si>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</si>
  <si>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</si>
  <si>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</si>
  <si>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</si>
  <si>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</si>
  <si>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</si>
  <si>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</si>
  <si>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</si>
  <si>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</si>
  <si>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</si>
  <si>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</si>
  <si>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</si>
  <si>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</si>
  <si>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</si>
  <si>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</si>
  <si>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</si>
  <si>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</si>
  <si>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</si>
  <si>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</si>
  <si>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</si>
  <si>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</si>
  <si>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</si>
  <si>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</si>
  <si>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</si>
  <si>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</si>
  <si>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</si>
  <si>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</si>
  <si>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</si>
  <si>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</si>
  <si>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</si>
  <si>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</si>
  <si>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</si>
  <si>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</si>
  <si>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</si>
  <si>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</si>
  <si>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</si>
  <si>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</si>
  <si>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</si>
  <si>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</si>
  <si>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</si>
  <si>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</si>
  <si>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</si>
  <si>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</si>
  <si>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</si>
  <si>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</si>
  <si>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</si>
  <si>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</si>
  <si>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</si>
  <si>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</si>
  <si>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</si>
  <si>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</si>
  <si>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</si>
  <si>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</si>
  <si>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</si>
  <si>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</si>
  <si>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</si>
  <si>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</si>
  <si>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</si>
  <si>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</si>
  <si>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</si>
  <si>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</si>
  <si>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</si>
  <si>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</si>
  <si>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</si>
  <si>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</si>
  <si>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</si>
  <si>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</si>
  <si>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</si>
  <si>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</si>
  <si>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</si>
  <si>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</si>
  <si>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</si>
  <si>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</si>
  <si>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</si>
  <si>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</si>
  <si>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</si>
  <si>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</si>
  <si>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</si>
  <si>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</si>
  <si>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</si>
  <si>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</si>
  <si>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</si>
  <si>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</si>
  <si>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</si>
  <si>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</si>
  <si>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</si>
  <si>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</si>
  <si>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</si>
  <si>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</si>
  <si>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</si>
  <si>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</si>
  <si>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</si>
  <si>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</si>
  <si>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</si>
  <si>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</si>
  <si>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</si>
  <si>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</si>
  <si>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</si>
  <si>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</si>
  <si>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</si>
  <si>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</si>
  <si>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</si>
  <si>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</si>
  <si>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</si>
  <si>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</si>
  <si>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</si>
  <si>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</si>
  <si>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</si>
  <si>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</si>
  <si>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</si>
  <si>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</si>
  <si>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</si>
  <si>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</si>
  <si>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</si>
  <si>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</si>
  <si>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</si>
  <si>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</si>
  <si>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</si>
  <si>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</si>
  <si>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</si>
  <si>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</si>
  <si>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</si>
  <si>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</si>
  <si>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</si>
  <si>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</si>
  <si>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</si>
  <si>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</si>
  <si>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</si>
  <si>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</si>
  <si>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</si>
  <si>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</si>
  <si>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</si>
  <si>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</si>
  <si>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</si>
  <si>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</si>
  <si>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</si>
  <si>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</si>
  <si>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</si>
  <si>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</si>
  <si>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</si>
  <si>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</si>
  <si>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</si>
  <si>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</si>
  <si>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</si>
  <si>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</si>
  <si>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</si>
  <si>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</si>
  <si>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</si>
  <si>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</si>
  <si>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</si>
  <si>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</si>
  <si>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</si>
  <si>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</si>
  <si>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</si>
  <si>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</si>
  <si>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</si>
  <si>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</si>
  <si>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</si>
  <si>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</si>
  <si>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</si>
  <si>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</si>
  <si>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</si>
  <si>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</si>
  <si>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</si>
  <si>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</si>
  <si>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</si>
  <si>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</si>
  <si>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</si>
  <si>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</si>
  <si>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</si>
  <si>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</si>
  <si>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</si>
  <si>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</si>
  <si>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</si>
  <si>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</si>
  <si>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</si>
  <si>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</si>
  <si>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</si>
  <si>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</si>
  <si>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</si>
  <si>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</si>
  <si>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</si>
  <si>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</si>
  <si>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</si>
  <si>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</si>
  <si>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</si>
  <si>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</si>
  <si>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</si>
  <si>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</si>
  <si>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</si>
  <si>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</si>
  <si>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</si>
  <si>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</si>
  <si>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</si>
  <si>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</si>
  <si>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</si>
  <si>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</si>
  <si>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</si>
  <si>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</si>
  <si>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</si>
  <si>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</si>
  <si>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</si>
  <si>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</si>
  <si>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</si>
  <si>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</si>
  <si>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</si>
  <si>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</si>
  <si>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</si>
  <si>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</si>
  <si>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</si>
  <si>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</si>
  <si>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</si>
  <si>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</si>
  <si>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</si>
  <si>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</si>
  <si>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</si>
  <si>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</si>
  <si>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</si>
  <si>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</si>
  <si>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</si>
  <si>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</si>
  <si>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</si>
  <si>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</si>
  <si>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</si>
  <si>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</si>
  <si>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</si>
  <si>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</si>
  <si>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</si>
  <si>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</si>
  <si>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</si>
  <si>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</si>
  <si>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</si>
  <si>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</si>
  <si>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</si>
  <si>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</si>
  <si>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</si>
  <si>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</si>
  <si>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</si>
  <si>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</si>
  <si>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</si>
  <si>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</si>
  <si>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</si>
  <si>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</si>
  <si>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</si>
  <si>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</si>
  <si>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</si>
  <si>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</si>
  <si>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</si>
  <si>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</si>
  <si>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</si>
  <si>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</si>
  <si>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</si>
  <si>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</si>
  <si>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</si>
  <si>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</si>
  <si>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</si>
  <si>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</si>
  <si>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</si>
  <si>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</si>
  <si>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</si>
  <si>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</si>
  <si>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</si>
  <si>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</si>
  <si>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</si>
  <si>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</si>
  <si>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</si>
  <si>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</si>
  <si>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</si>
  <si>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</si>
  <si>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</si>
  <si>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</si>
  <si>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</si>
  <si>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</si>
  <si>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</si>
  <si>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</si>
  <si>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</si>
  <si>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</si>
  <si>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</si>
  <si>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</si>
  <si>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</si>
  <si>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</si>
  <si>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</si>
  <si>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</si>
  <si>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</si>
  <si>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</si>
  <si>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</si>
  <si>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</si>
  <si>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</si>
  <si>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</si>
  <si>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</si>
  <si>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</si>
  <si>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</si>
  <si>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</si>
  <si>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</si>
  <si>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</si>
  <si>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</si>
  <si>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</si>
  <si>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</si>
  <si>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</si>
  <si>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</si>
  <si>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</si>
  <si>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</si>
  <si>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</si>
  <si>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</si>
  <si>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</si>
  <si>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</si>
  <si>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</si>
  <si>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</si>
  <si>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</si>
  <si>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</si>
  <si>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</si>
  <si>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</si>
  <si>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</si>
  <si>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</si>
  <si>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</si>
  <si>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</si>
  <si>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</si>
  <si>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</si>
  <si>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</si>
  <si>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</si>
  <si>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</si>
  <si>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</si>
  <si>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</si>
  <si>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</si>
  <si>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</si>
  <si>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</si>
  <si>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</si>
  <si>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</si>
  <si>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</si>
  <si>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</si>
  <si>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</si>
  <si>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</si>
  <si>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</si>
  <si>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</si>
  <si>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</si>
  <si>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</si>
  <si>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</si>
  <si>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</si>
  <si>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</si>
  <si>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</si>
  <si>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</si>
  <si>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</si>
  <si>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</si>
  <si>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</si>
  <si>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</si>
  <si>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</si>
  <si>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</si>
  <si>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</si>
  <si>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</si>
  <si>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</si>
  <si>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</si>
  <si>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</si>
  <si>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</si>
  <si>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</si>
  <si>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</si>
  <si>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</si>
  <si>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</si>
  <si>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</si>
  <si>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</si>
  <si>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</si>
  <si>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</si>
  <si>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</si>
  <si>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</si>
  <si>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</si>
  <si>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</si>
  <si>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</si>
  <si>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</si>
  <si>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</si>
  <si>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</si>
  <si>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</si>
  <si>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</si>
  <si>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</si>
  <si>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</si>
  <si>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</si>
  <si>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</si>
  <si>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</si>
  <si>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</si>
  <si>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</si>
  <si>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</si>
  <si>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</si>
  <si>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</si>
  <si>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</si>
  <si>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</si>
  <si>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</si>
  <si>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</si>
  <si>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</si>
  <si>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</si>
  <si>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</si>
  <si>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</si>
  <si>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</si>
  <si>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</si>
  <si>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</si>
  <si>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</si>
  <si>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</si>
  <si>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</si>
  <si>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</si>
  <si>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</si>
  <si>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</si>
  <si>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</si>
  <si>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</si>
  <si>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</si>
  <si>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</si>
  <si>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</si>
  <si>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</si>
  <si>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</si>
  <si>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</si>
  <si>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</si>
  <si>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</si>
  <si>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</si>
  <si>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</si>
  <si>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</si>
  <si>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</si>
  <si>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</si>
  <si>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</si>
  <si>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</si>
  <si>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</si>
  <si>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</si>
  <si>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</si>
  <si>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</si>
  <si>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</si>
  <si>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</si>
  <si>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</si>
  <si>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</si>
  <si>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</si>
  <si>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</si>
  <si>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</si>
  <si>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</si>
  <si>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</si>
  <si>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</si>
  <si>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</si>
  <si>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</si>
  <si>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</si>
  <si>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</si>
  <si>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</si>
  <si>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</si>
  <si>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</si>
  <si>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</si>
  <si>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</si>
  <si>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</si>
  <si>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</si>
  <si>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</si>
  <si>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</si>
  <si>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</si>
  <si>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</si>
  <si>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</si>
  <si>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</si>
  <si>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</si>
  <si>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</si>
  <si>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</si>
  <si>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</si>
  <si>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</si>
  <si>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</si>
  <si>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</si>
  <si>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</si>
  <si>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</si>
  <si>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</si>
  <si>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</si>
  <si>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</si>
  <si>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</si>
  <si>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</si>
  <si>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</si>
  <si>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</si>
  <si>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</si>
  <si>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</si>
  <si>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</si>
  <si>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</si>
  <si>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</si>
  <si>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</si>
  <si>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</si>
  <si>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</si>
  <si>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</si>
  <si>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</si>
  <si>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</si>
  <si>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</si>
  <si>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</si>
  <si>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</si>
  <si>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</si>
  <si>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</si>
  <si>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</si>
  <si>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</si>
  <si>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</si>
  <si>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</si>
  <si>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</si>
  <si>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</si>
  <si>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</si>
  <si>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</si>
  <si>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</si>
  <si>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</si>
  <si>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</si>
  <si>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</si>
  <si>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</si>
  <si>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</si>
  <si>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</si>
  <si>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</si>
  <si>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</si>
  <si>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</si>
  <si>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</si>
  <si>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</si>
  <si>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</si>
  <si>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</si>
  <si>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</si>
  <si>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</si>
  <si>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</si>
  <si>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</si>
  <si>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</si>
  <si>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</si>
  <si>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</si>
  <si>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</si>
  <si>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</si>
  <si>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</si>
  <si>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</si>
  <si>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</si>
  <si>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</si>
  <si>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</si>
  <si>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</si>
  <si>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</si>
  <si>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</si>
  <si>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</si>
  <si>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</si>
  <si>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</si>
  <si>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</si>
  <si>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</si>
  <si>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</si>
  <si>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</si>
  <si>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</si>
  <si>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</si>
  <si>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</si>
  <si>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</si>
  <si>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</si>
  <si>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</si>
  <si>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</si>
  <si>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</si>
  <si>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</si>
  <si>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</si>
  <si>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</si>
  <si>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</si>
  <si>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</si>
  <si>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</si>
  <si>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</si>
  <si>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</si>
  <si>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</si>
  <si>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</si>
  <si>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</si>
  <si>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</si>
  <si>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</si>
  <si>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</si>
  <si>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</si>
  <si>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</si>
  <si>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</si>
  <si>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</si>
  <si>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</si>
  <si>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</si>
  <si>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</si>
  <si>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</si>
  <si>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</si>
  <si>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</si>
  <si>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</si>
  <si>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</si>
  <si>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</si>
  <si>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</si>
  <si>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</si>
  <si>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</si>
  <si>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</si>
  <si>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</si>
  <si>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</si>
  <si>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</si>
  <si>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</si>
  <si>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</si>
  <si>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</si>
  <si>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</si>
  <si>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</si>
  <si>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</si>
  <si>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</si>
  <si>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</si>
  <si>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</si>
  <si>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</si>
  <si>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</si>
  <si>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</si>
  <si>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</si>
  <si>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</si>
  <si>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</si>
  <si>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</si>
  <si>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</si>
  <si>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</si>
  <si>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</si>
  <si>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</si>
  <si>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</si>
  <si>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</si>
  <si>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</si>
  <si>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</si>
  <si>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</si>
  <si>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</si>
  <si>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</si>
  <si>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</si>
  <si>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</si>
  <si>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</si>
  <si>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</si>
  <si>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</si>
  <si>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</si>
  <si>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</si>
  <si>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</si>
  <si>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</si>
  <si>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</si>
  <si>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</si>
  <si>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</si>
  <si>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</si>
  <si>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</si>
  <si>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</si>
  <si>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</si>
  <si>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</si>
  <si>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</si>
  <si>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</si>
  <si>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</si>
  <si>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</si>
  <si>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</si>
  <si>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</si>
  <si>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</si>
  <si>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</si>
  <si>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</si>
  <si>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PCM-20251116-00001225
</t>
  </si>
  <si>
    <t>riy0564</t>
  </si>
  <si>
    <t xml:space="preserve">2025-11-16 13:01:32
</t>
  </si>
  <si>
    <t>35 min</t>
  </si>
  <si>
    <t>NO PCM</t>
  </si>
  <si>
    <t>down again at 2025-11-16 12:29:36 
// ETA 30 min</t>
  </si>
  <si>
    <t xml:space="preserve"> PCM-20250215-00000830 </t>
  </si>
  <si>
    <t>LTE site still down and  site located in aramco area access issue need special permission</t>
  </si>
  <si>
    <t xml:space="preserve">Sceco power cut and unable to connect PG due to parking issue, sceco team working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</si>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</sst>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165" fontId="21"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8"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 totalsRowShown="0" headerRowDxfId="157" dataDxfId="156" headerRowBorderDxfId="154" tableBorderDxfId="155" totalsRowBorderDxfId="153">
  <autoFilter ref="A1:CJ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4" totalsRowShown="0" headerRowDxfId="48" dataDxfId="47" headerRowBorderDxfId="45" tableBorderDxfId="46" totalsRowBorderDxfId="44">
  <autoFilter ref="A1:L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5" totalsRowShown="0" headerRowDxfId="15" dataDxfId="14" headerRowBorderDxfId="12" tableBorderDxfId="13">
  <autoFilter ref="A1:L1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314.60936435185431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0.47463055555999745</v>
      </c>
      <c r="H3" s="111">
        <v>45977.077939814815</v>
      </c>
      <c r="I3" s="109" t="str">
        <f>IFERROR(VLOOKUP(D3,DB!A:F,6,0),"")</f>
        <v>Generator-SG</v>
      </c>
      <c r="J3" s="109" t="str">
        <f>IFERROR(VLOOKUP(D3,DB!A:G,7,0),"")</f>
        <v>Good</v>
      </c>
      <c r="K3" s="113" t="s">
        <v>39025</v>
      </c>
      <c r="L3" s="114" t="str">
        <f>IFERROR(VLOOKUP(D3,DB!A:I,9,0),"")</f>
        <v>Latis</v>
      </c>
    </row>
    <row r="4" spans="1:15" ht="15" customHeight="1">
      <c r="A4" s="143"/>
      <c r="B4" s="144" t="str">
        <f>IFERROR(VLOOKUP(D4,DB!A:K,11,0),"")</f>
        <v/>
      </c>
      <c r="C4" s="144"/>
      <c r="D4" s="144"/>
      <c r="E4" s="145"/>
      <c r="F4" s="142"/>
      <c r="G4" s="146">
        <f ca="1">IFERROR(NOW()-F4,"")</f>
        <v>45977.55779027778</v>
      </c>
      <c r="H4" s="142"/>
      <c r="I4" s="144" t="str">
        <f>IFERROR(VLOOKUP(D4,DB!A:F,6,0),"")</f>
        <v/>
      </c>
      <c r="J4" s="144" t="str">
        <f>IFERROR(VLOOKUP(D4,DB!A:G,7,0),"")</f>
        <v/>
      </c>
      <c r="K4" s="147"/>
      <c r="L4" s="148" t="str">
        <f>IFERROR(VLOOKUP(D4,DB!A:I,9,0),"")</f>
        <v/>
      </c>
    </row>
    <row r="5" spans="1:15" ht="15" customHeight="1">
      <c r="A5" s="143"/>
      <c r="B5" s="144" t="str">
        <f>IFERROR(VLOOKUP(D5,DB!A:K,11,0),"")</f>
        <v/>
      </c>
      <c r="C5" s="144"/>
      <c r="D5" s="144"/>
      <c r="E5" s="145"/>
      <c r="F5" s="142"/>
      <c r="G5" s="146">
        <f ca="1">IFERROR(NOW()-F5,"")</f>
        <v>45977.55779027778</v>
      </c>
      <c r="H5" s="142"/>
      <c r="I5" s="144" t="str">
        <f>IFERROR(VLOOKUP(D5,DB!A:F,6,0),"")</f>
        <v/>
      </c>
      <c r="J5" s="144" t="str">
        <f>IFERROR(VLOOKUP(D5,DB!A:G,7,0),"")</f>
        <v/>
      </c>
      <c r="K5" s="147"/>
      <c r="L5" s="148" t="str">
        <f>IFERROR(VLOOKUP(D5,DB!A:I,9,0),"")</f>
        <v/>
      </c>
    </row>
    <row r="6" spans="1:15" ht="15" customHeight="1">
      <c r="A6" s="143"/>
      <c r="B6" s="144" t="str">
        <f>IFERROR(VLOOKUP(D6,DB!A:K,11,0),"")</f>
        <v/>
      </c>
      <c r="C6" s="144"/>
      <c r="D6" s="144"/>
      <c r="E6" s="145"/>
      <c r="F6" s="142"/>
      <c r="G6" s="146">
        <f ca="1">IFERROR(NOW()-F6,"")</f>
        <v>45977.55779027778</v>
      </c>
      <c r="H6" s="142"/>
      <c r="I6" s="144" t="str">
        <f>IFERROR(VLOOKUP(D6,DB!A:F,6,0),"")</f>
        <v/>
      </c>
      <c r="J6" s="144" t="str">
        <f>IFERROR(VLOOKUP(D6,DB!A:G,7,0),"")</f>
        <v/>
      </c>
      <c r="K6" s="147"/>
      <c r="L6" s="148" t="str">
        <f>IFERROR(VLOOKUP(D6,DB!A:I,9,0),"")</f>
        <v/>
      </c>
    </row>
    <row r="7" spans="1:15" ht="15" customHeight="1">
      <c r="A7" s="143"/>
      <c r="B7" s="144" t="str">
        <f>IFERROR(VLOOKUP(D7,DB!A:K,11,0),"")</f>
        <v/>
      </c>
      <c r="C7" s="144"/>
      <c r="D7" s="144"/>
      <c r="E7" s="145"/>
      <c r="F7" s="142"/>
      <c r="G7" s="146">
        <f ca="1">IFERROR(NOW()-F7,"")</f>
        <v>45977.55779027778</v>
      </c>
      <c r="H7" s="142"/>
      <c r="I7" s="144" t="str">
        <f>IFERROR(VLOOKUP(D7,DB!A:F,6,0),"")</f>
        <v/>
      </c>
      <c r="J7" s="144" t="str">
        <f>IFERROR(VLOOKUP(D7,DB!A:G,7,0),"")</f>
        <v/>
      </c>
      <c r="K7" s="147"/>
      <c r="L7" s="148" t="str">
        <f>IFERROR(VLOOKUP(D7,DB!A:I,9,0),"")</f>
        <v/>
      </c>
    </row>
    <row r="8" spans="1:15" ht="15" customHeight="1">
      <c r="A8" s="143"/>
      <c r="B8" s="144" t="str">
        <f>IFERROR(VLOOKUP(D8,DB!A:K,11,0),"")</f>
        <v/>
      </c>
      <c r="C8" s="144"/>
      <c r="D8" s="144"/>
      <c r="E8" s="145"/>
      <c r="F8" s="142"/>
      <c r="G8" s="146">
        <f ca="1">IFERROR(NOW()-F8,"")</f>
        <v>45977.55779027778</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45977.55779027778</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45977.55779027778</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45977.55779027778</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45977.55779027778</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45977.55779027778</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45977.55779027778</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45977.55779027778</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45977.55779027778</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45977.55779027778</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45977.55779027778</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45977.55779027778</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45977.55779027778</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45977.55779027778</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45977.55779027778</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45977.55779027778</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45977.55779027778</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45977.55779027778</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45977.55779027778</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45977.55779027778</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45977.55779027778</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45977.55779027778</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45977.55779027778</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45977.55779027778</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45977.55779027778</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45977.55779027778</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45977.55779027778</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45977.55779027778</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45977.55779027778</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45977.55779027778</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45977.55779027778</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45977.55779027778</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45977.55779027778</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45977.55779027778</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45977.55779027778</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45977.55779027778</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45977.55779027778</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45977.55779027778</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45977.55779027778</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45977.55779027778</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45977.55779027778</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45977.55779027778</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45977.55779027778</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45977.55779027778</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45977.55779027778</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45977.55779027778</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45977.55779027778</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45977.55779027778</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45977.55779027778</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45977.55779027778</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45977.55779027778</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45977.55779027778</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45977.55779027778</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45977.55779027778</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45977.55779027778</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45977.55779027778</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45977.55779027778</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45977.55779027778</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45977.55779027778</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45977.55779027778</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45977.55779027778</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45977.55779027778</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45977.55779027778</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45977.55779027778</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45977.55779027778</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45977.55779027778</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45977.55779027778</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45977.55779027778</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45977.55779027778</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45977.55779027778</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45977.55779027778</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45977.55779027778</v>
      </c>
      <c r="H79" s="142"/>
      <c r="I79" s="144" t="str">
        <f>IFERROR(VLOOKUP(D79,DB!A:F,6,0),"")</f>
        <v/>
      </c>
      <c r="J79" s="144"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71167B5-2D98-43AD-8C59-03DD808CB9F4}"/>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
  <sheetViews>
    <sheetView workbookViewId="0">
      <selection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2"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152.55795231481898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49">
        <v>45976.436342592591</v>
      </c>
      <c r="G4" s="105">
        <f ca="1">IFERROR(NOW()-F4,"-")</f>
        <v>1.1214476851891959</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39110</v>
      </c>
      <c r="B5" s="18" t="str">
        <f>IFERROR(VLOOKUP(D5,DB!A:K,11,0),"")</f>
        <v>R2</v>
      </c>
      <c r="C5" s="18">
        <v>1</v>
      </c>
      <c r="D5" s="18" t="s">
        <v>25661</v>
      </c>
      <c r="E5" s="103" t="s">
        <v>39021</v>
      </c>
      <c r="F5" s="104">
        <v>45977.018923611111</v>
      </c>
      <c r="G5" s="105">
        <f ca="1">IFERROR(NOW()-F5,"-")</f>
        <v>0.53886666666949168</v>
      </c>
      <c r="H5" s="104">
        <v>45977.014143518521</v>
      </c>
      <c r="I5" s="18" t="str">
        <f>IFERROR(VLOOKUP(D5,DB!A:F,6,0),"")</f>
        <v>Generator-SG</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1</v>
      </c>
      <c r="D6" s="18" t="s">
        <v>11376</v>
      </c>
      <c r="E6" s="103" t="s">
        <v>39021</v>
      </c>
      <c r="F6" s="149">
        <v>45977.44908564815</v>
      </c>
      <c r="G6" s="105">
        <f ca="1">IFERROR(NOW()-F6,"-")</f>
        <v>0.10870462963066529</v>
      </c>
      <c r="H6" s="149" t="s">
        <v>39113</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50" t="s">
        <v>39115</v>
      </c>
      <c r="B7" s="18" t="str">
        <f>IFERROR(VLOOKUP(D7,DB!A:K,11,0),"")</f>
        <v>R2</v>
      </c>
      <c r="C7" s="18">
        <v>2</v>
      </c>
      <c r="D7" s="18" t="s">
        <v>25261</v>
      </c>
      <c r="E7" s="103" t="s">
        <v>39024</v>
      </c>
      <c r="F7" s="104">
        <v>45977.467372685183</v>
      </c>
      <c r="G7" s="105">
        <f ca="1">IFERROR(NOW()-F7,"-")</f>
        <v>9.0417592597077601E-2</v>
      </c>
      <c r="H7" s="149" t="s">
        <v>39116</v>
      </c>
      <c r="I7" s="18" t="str">
        <f>IFERROR(VLOOKUP(D7,DB!A:F,6,0),"")</f>
        <v>SCECO</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0" t="s">
        <v>39118</v>
      </c>
      <c r="B8" s="18" t="str">
        <f>IFERROR(VLOOKUP(D8,DB!A:K,11,0),"")</f>
        <v>R2</v>
      </c>
      <c r="C8" s="18">
        <v>1</v>
      </c>
      <c r="D8" s="18" t="s">
        <v>39119</v>
      </c>
      <c r="E8" s="103" t="s">
        <v>39024</v>
      </c>
      <c r="F8" s="104">
        <v>45977.551516203705</v>
      </c>
      <c r="G8" s="105">
        <f ca="1">IFERROR(NOW()-F8,"-")</f>
        <v>6.274074075918179E-3</v>
      </c>
      <c r="H8" s="149" t="s">
        <v>39120</v>
      </c>
      <c r="I8" s="18" t="str">
        <f>IFERROR(VLOOKUP(D8,DB!A:F,6,0),"")</f>
        <v>Generator-SG</v>
      </c>
      <c r="J8" s="18" t="str">
        <f>IFERROR(VLOOKUP(D8,DB!A:G,7,0),"")</f>
        <v>Weak</v>
      </c>
      <c r="K8" s="19" t="s">
        <v>39121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45977.55779027778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45977.55779027778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45977.55779027778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45977.55779027778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45977.55779027778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45977.55779027778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45977.55779027778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0"/>
      <c r="B16" s="121" t="str">
        <f>IFERROR(VLOOKUP(D16,DB!A:K,11,0),"")</f>
        <v/>
      </c>
      <c r="C16" s="121"/>
      <c r="D16" s="121"/>
      <c r="E16" s="122"/>
      <c r="F16" s="123"/>
      <c r="G16" s="124">
        <f ca="1">IFERROR(NOW()-F16,"-")</f>
        <v>45977.55779027778</v>
      </c>
      <c r="H16" s="123"/>
      <c r="I16" s="121" t="str">
        <f>IFERROR(VLOOKUP(D16,DB!A:F,6,0),"")</f>
        <v/>
      </c>
      <c r="J16" s="121" t="str">
        <f>IFERROR(VLOOKUP(D16,DB!A:G,7,0),"")</f>
        <v/>
      </c>
      <c r="K16" s="125"/>
      <c r="L16" s="121" t="str">
        <f>IFERROR(VLOOKUP(D16,DB!A:I,9,0),"")</f>
        <v/>
      </c>
      <c r="M16" s="121"/>
      <c r="N16" s="121"/>
      <c r="O16" s="121"/>
      <c r="P16" s="121"/>
      <c r="Q16" s="121"/>
      <c r="R16" s="121"/>
      <c r="S16" s="121"/>
      <c r="T16" s="121"/>
      <c r="U16" s="121"/>
      <c r="V16" s="121"/>
      <c r="W16" s="121"/>
      <c r="X16" s="121"/>
      <c r="Y16" s="121"/>
      <c r="Z16" s="121"/>
      <c r="AA16" s="121"/>
      <c r="AB16" s="121"/>
      <c r="AC16" s="121"/>
      <c r="AD16" s="121"/>
      <c r="AE16" s="121"/>
      <c r="AF16" s="121"/>
      <c r="AG16" s="121"/>
      <c r="AH16" s="121"/>
      <c r="AI16" s="121"/>
      <c r="AJ16" s="121"/>
      <c r="AK16" s="121"/>
      <c r="AL16" s="121"/>
      <c r="AM16" s="121"/>
      <c r="AN16" s="121"/>
      <c r="AO16" s="121"/>
      <c r="AP16" s="121"/>
      <c r="AQ16" s="121"/>
      <c r="AR16" s="121"/>
      <c r="AS16" s="121"/>
      <c r="AT16" s="121"/>
      <c r="AU16" s="121"/>
      <c r="AV16" s="121"/>
      <c r="AW16" s="121"/>
      <c r="AX16" s="121"/>
      <c r="AY16" s="121"/>
      <c r="AZ16" s="121"/>
      <c r="BA16" s="121"/>
      <c r="BB16" s="121"/>
      <c r="BC16" s="121"/>
      <c r="BD16" s="121"/>
      <c r="BE16" s="121"/>
      <c r="BF16" s="121"/>
      <c r="BG16" s="121"/>
      <c r="BH16" s="121"/>
      <c r="BI16" s="121"/>
      <c r="BJ16" s="121"/>
      <c r="BK16" s="121"/>
      <c r="BL16" s="121"/>
      <c r="BM16" s="121"/>
      <c r="BN16" s="121"/>
      <c r="BO16" s="121"/>
      <c r="BP16" s="121"/>
      <c r="BQ16" s="121"/>
      <c r="BR16" s="121"/>
      <c r="BS16" s="121"/>
      <c r="BT16" s="121"/>
      <c r="BU16" s="121"/>
      <c r="BV16" s="121"/>
      <c r="BW16" s="121"/>
      <c r="BX16" s="121"/>
      <c r="BY16" s="121"/>
      <c r="BZ16" s="121"/>
      <c r="CA16" s="121"/>
      <c r="CB16" s="121"/>
      <c r="CC16" s="121"/>
      <c r="CD16" s="121"/>
      <c r="CE16" s="121"/>
      <c r="CF16" s="121"/>
      <c r="CG16" s="121"/>
      <c r="CH16" s="121"/>
      <c r="CI16" s="121"/>
      <c r="CJ16" s="126"/>
    </row>
  </sheetData>
  <dataValidations count="2">
    <dataValidation allowBlank="1" showInputMessage="1" showErrorMessage="1" sqref="E1" xr:uid="{4D935161-CDD3-4592-B877-3FB59C99E142}"/>
    <dataValidation type="list" allowBlank="1" showInputMessage="1" showErrorMessage="1" sqref="E3:E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39122</v>
      </c>
      <c r="B2" s="61" t="str">
        <f>IFERROR(VLOOKUP(D2,DB!A:K,11,0),"")</f>
        <v>R3</v>
      </c>
      <c r="C2" s="18">
        <v>1</v>
      </c>
      <c r="D2" s="18" t="s">
        <v>15609</v>
      </c>
      <c r="E2" s="18"/>
      <c r="F2" s="20"/>
      <c r="G2" s="21">
        <f t="shared" ref="G2:G20" ca="1" si="0">IFERROR(NOW()-F2,"-")</f>
        <v>45977.55779027778</v>
      </c>
      <c r="H2" s="22">
        <v>45977.520555555559</v>
      </c>
      <c r="I2" s="19" t="str">
        <f>IFERROR(VLOOKUP(D2,DB!A:F,6,0),"")</f>
        <v>SCECO</v>
      </c>
      <c r="J2" s="18" t="str">
        <f>IFERROR(VLOOKUP(D2,DB!A:G,7,0),"")</f>
        <v>Dead</v>
      </c>
      <c r="K2" s="156" t="s">
        <v>39123</v>
      </c>
      <c r="L2" s="23" t="str">
        <f>IFERROR(VLOOKUP(D2,DB!A:I,9,0),"")</f>
        <v>Latis</v>
      </c>
    </row>
    <row r="3" spans="1:13" ht="15" customHeight="1">
      <c r="A3" s="19"/>
      <c r="B3" s="61" t="str">
        <f>IFERROR(VLOOKUP(D3,DB!A:K,11,0),"")</f>
        <v/>
      </c>
      <c r="C3" s="18"/>
      <c r="D3" s="18"/>
      <c r="E3" s="18"/>
      <c r="F3" s="20"/>
      <c r="G3" s="21">
        <f t="shared" ca="1" si="0"/>
        <v>45977.55779027778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45977.55779027778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45977.55779027778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45977.55779027778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45977.55779027778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45977.55779027778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45977.55779027778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45977.55779027778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45977.55779027778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45977.55779027778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45977.55779027778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45977.55779027778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45977.55779027778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45977.55779027778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45977.55779027778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45977.55779027778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45977.55779027778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45977.55779027778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45977.55779027778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45977.55779027778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45977.55779027778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45977.55779027778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45977.55779027778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45977.55779027778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45977.55779027778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45977.55779027778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45977.55779027778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45977.55779027778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45977.55779027778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45977.55779027778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45977.55779027778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45977.55779027778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45977.55779027778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45977.55779027778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45977.55779027778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45977.55779027778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45977.55779027778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45977.55779027778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45977.55779027778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45977.55779027778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45977.55779027778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45977.55779027778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45977.55779027778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45977.55779027778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45977.55779027778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45977.55779027778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45977.55779027778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45977.55779027778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45977.55779027778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45977.55779027778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45977.55779027778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45977.55779027778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45977.55779027778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45977.55779027778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45977.55779027778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45977.55779027778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45977.55779027778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45977.55779027778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45977.55779027778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45977.55779027778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45977.55779027778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45977.55779027778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45977.55779027778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45977.55779027778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45977.55779027778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45977.55779027778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45977.55779027778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45977.55779027778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45977.55779027778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45977.55779027778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45977.55779027778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45977.55779027778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45977.55779027778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45977.55779027778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45977.55779027778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45977.55779027778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45977.55779027778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45977.55779027778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45977.55779027778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45977.55779027778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45977.55779027778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45977.55779027778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45977.55779027778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45977.55779027778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45977.55779027778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45977.55779027778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45977.55779027778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45977.55779027778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45977.55779027778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45977.55779027778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45977.55779027778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45977.55779027778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45977.55779027778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45977.55779027778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45977.55779027778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45977.55779027778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45977.55779027778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45977.55779027778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45977.55779027778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45977.55779027778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45977.55779027778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45977.55779027778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45977.55779027778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45977.55779027778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45977.55779027778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45977.55779027778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45977.55779027778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45977.55779027778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45977.55779027778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45977.55779027778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45977.55779027778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45977.55779027778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45977.55779027778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45977.55779027778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45977.55779027778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45977.55779027778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45977.55779027778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45977.55779027778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45977.55779027778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45977.55779027778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45977.55779027778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45977.55779027778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45977.55779027778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45977.55779027778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45977.55779027778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45977.55779027778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45977.55779027778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45977.55779027778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45977.55779027778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45977.55779027778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45977.55779027778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45977.55779027778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45977.55779027778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45977.55779027778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45977.55779027778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45977.55779027778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45977.55779027778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45977.55779027778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45977.55779027778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45977.55779027778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45977.55779027778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45977.55779027778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45977.55779027778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45977.55779027778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45977.55779027778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45977.55779027778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45977.55779027778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45977.55779027778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45977.55779027778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45977.55779027778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45977.55779027778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45977.55779027778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45977.55779027778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45977.55779027778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45977.55779027778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45977.55779027778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45977.55779027778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45977.55779027778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45977.55779027778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45977.55779027778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45977.55779027778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45977.55779027778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45977.55779027778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45977.55779027778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45977.55779027778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45977.55779027778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45977.55779027778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45977.55779027778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45977.55779027778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45977.55779027778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45977.55779027778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45977.55779027778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45977.55779027778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45977.55779027778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45977.55779027778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45977.55779027778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45977.55779027778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45977.55779027778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45977.55779027778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45977.55779027778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45977.55779027778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45977.55779027778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45977.55779027778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45977.55779027778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45977.55779027778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45977.55779027778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45977.55779027778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45977.55779027778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45977.55779027778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45977.55779027778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45977.55779027778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45977.55779027778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45977.55779027778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45977.55779027778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45977.55779027778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45977.55779027778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45977.55779027778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45977.55779027778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45977.55779027778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45977.55779027778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45977.55779027778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45977.55779027778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45977.55779027778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45977.55779027778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45977.55779027778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45977.55779027778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45977.55779027778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45977.55779027778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45977.55779027778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45977.55779027778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45977.55779027778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45977.55779027778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45977.55779027778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45977.55779027778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45977.55779027778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45977.55779027778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45977.55779027778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45977.55779027778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45977.55779027778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45977.55779027778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45977.55779027778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45977.55779027778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45977.55779027778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45977.55779027778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45977.55779027778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45977.55779027778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45977.55779027778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45977.55779027778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45977.55779027778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45977.55779027778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45977.55779027778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45977.55779027778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45977.55779027778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45977.55779027778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45977.55779027778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45977.55779027778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45977.55779027778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45977.55779027778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45977.55779027778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45977.55779027778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45977.55779027778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45977.55779027778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45977.55779027778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45977.55779027778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45977.55779027778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45977.55779027778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45977.55779027778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45977.55779027778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45977.55779027778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45977.55779027778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45977.55779027778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45977.55779027778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45977.55779027778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45977.55779027778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45977.55779027778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45977.55779027778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45977.55779027778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45977.55779027778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45977.55779027778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45977.55779027778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45977.55779027778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45977.55779027778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45977.55779027778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45977.55779027778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45977.55779027778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45977.55779027778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45977.55779027778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45977.55779027778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45977.55779027778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45977.55779027778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45977.55779027778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45977.55779027778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45977.55779027778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45977.55779027778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45977.55779027778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45977.55779027778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45977.55779027778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45977.55779027778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45977.55779027778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45977.55779027778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45977.55779027778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45977.55779027778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45977.55779027778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45977.55779027778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45977.55779027778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45977.55779027778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45977.55779027778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45977.55779027778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45977.55779027778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45977.55779027778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45977.55779027778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45977.55779027778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45977.55779027778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45977.55779027778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45977.55779027778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45977.55779027778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45977.55779027778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45977.55779027778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45977.55779027778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45977.55779027778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45977.55779027778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45977.55779027778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45977.55779027778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45977.55779027778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45977.55779027778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45977.55779027778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45977.55779027778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45977.55779027778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45977.55779027778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45977.55779027778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45977.55779027778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45977.55779027778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45977.55779027778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45977.55779027778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45977.55779027778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45977.55779027778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45977.55779027778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45977.55779027778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45977.55779027778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45977.55779027778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45977.55779027778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45977.55779027778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45977.55779027778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45977.55779027778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45977.55779027778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45977.55779027778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45977.55779027778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45977.55779027778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45977.55779027778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45977.55779027778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45977.55779027778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45977.55779027778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45977.55779027778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45977.55779027778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45977.55779027778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45977.55779027778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45977.55779027778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45977.55779027778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45977.55779027778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45977.55779027778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45977.55779027778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45977.55779027778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45977.55779027778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45977.55779027778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45977.55779027778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45977.55779027778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45977.55779027778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45977.55779027778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45977.55779027778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45977.55779027778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45977.55779027778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45977.55779027778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45977.55779027778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45977.55779027778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45977.55779027778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45977.55779027778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45977.55779027778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45977.55779027778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45977.55779027778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45977.55779027778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45977.55779027778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45977.55779027778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45977.55779027778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45977.55779027778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45977.55779027778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45977.55779027778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45977.55779027778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45977.55779027778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45977.55779027778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45977.55779027778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45977.55779027778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45977.55779027778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45977.55779027778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45977.55779027778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45977.55779027778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45977.55779027778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45977.55779027778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45977.55779027778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45977.55779027778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45977.55779027778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45977.55779027778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45977.55779027778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45977.55779027778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45977.55779027778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45977.55779027778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45977.55779027778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45977.55779027778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45977.55779027778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45977.55779027778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45977.55779027778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45977.55779027778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45977.55779027778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45977.55779027778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45977.55779027778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45977.55779027778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45977.55779027778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45977.55779027778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45977.55779027778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45977.55779027778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45977.55779027778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45977.55779027778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45977.55779027778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45977.55779027778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45977.55779027778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45977.55779027778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45977.55779027778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45977.55779027778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45977.55779027778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45977.55779027778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45977.55779027778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45977.55779027778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45977.55779027778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45977.55779027778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45977.55779027778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45977.55779027778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45977.55779027778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45977.55779027778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45977.55779027778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45977.55779027778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45977.55779027778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45977.55779027778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45977.55779027778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45977.55779027778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45977.55779027778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45977.55779027778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45977.55779027778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45977.55779027778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45977.55779027778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45977.55779027778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45977.55779027778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45977.55779027778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45977.55779027778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45977.55779027778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45977.55779027778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45977.55779027778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45977.55779027778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45977.55779027778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45977.55779027778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45977.55779027778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45977.55779027778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45977.55779027778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45977.55779027778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45977.55779027778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45977.55779027778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45977.55779027778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45977.55779027778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45977.55779027778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45977.55779027778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45977.55779027778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45977.55779027778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45977.55779027778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45977.55779027778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45977.55779027778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45977.55779027778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45977.55779027778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45977.55779027778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45977.55779027778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45977.55779027778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45977.55779027778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45977.55779027778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45977.55779027778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45977.55779027778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45977.55779027778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45977.55779027778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45977.55779027778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45977.55779027778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45977.55779027778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45977.55779027778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45977.55779027778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45977.55779027778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45977.55779027778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45977.55779027778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45977.55779027778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45977.55779027778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45977.55779027778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45977.55779027778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45977.55779027778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45977.55779027778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45977.55779027778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45977.55779027778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45977.55779027778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45977.55779027778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45977.55779027778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45977.55779027778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45977.55779027778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45977.55779027778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45977.55779027778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45977.55779027778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45977.55779027778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45977.55779027778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45977.55779027778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45977.55779027778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45977.55779027778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45977.55779027778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45977.55779027778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45977.55779027778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45977.55779027778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45977.55779027778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45977.55779027778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45977.55779027778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45977.55779027778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45977.55779027778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45977.55779027778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45977.55779027778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45977.55779027778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45977.55779027778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45977.55779027778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45977.55779027778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45977.55779027778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45977.55779027778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45977.55779027778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45977.55779027778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45977.55779027778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45977.55779027778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45977.55779027778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45977.55779027778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45977.55779027778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45977.55779027778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45977.55779027778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45977.55779027778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45977.55779027778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45977.55779027778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45977.55779027778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45977.55779027778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45977.55779027778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45977.55779027778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45977.55779027778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45977.55779027778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45977.55779027778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45977.55779027778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45977.55779027778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45977.55779027778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45977.55779027778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45977.55779027778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45977.55779027778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45977.55779027778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45977.55779027778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45977.55779027778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45977.55779027778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45977.55779027778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45977.55779027778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45977.55779027778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45977.55779027778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45977.55779027778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45977.55779027778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45977.55779027778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45977.55779027778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45977.55779027778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45977.55779027778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45977.55779027778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45977.55779027778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45977.55779027778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45977.55779027778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45977.55779027778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45977.55779027778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45977.55779027778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45977.55779027778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45977.55779027778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45977.55779027778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45977.55779027778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45977.55779027778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45977.55779027778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45977.55779027778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45977.55779027778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45977.55779027778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45977.55779027778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45977.55779027778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45977.55779027778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45977.55779027778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45977.55779027778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45977.55779027778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45977.55779027778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45977.55779027778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45977.55779027778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45977.55779027778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45977.55779027778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45977.55779027778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45977.55779027778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45977.55779027778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45977.55779027778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45977.55779027778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45977.55779027778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45977.55779027778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45977.55779027778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45977.55779027778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45977.55779027778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45977.55779027778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45977.55779027778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45977.55779027778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45977.55779027778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45977.55779027778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45977.55779027778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45977.55779027778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45977.55779027778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45977.55779027778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45977.55779027778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45977.55779027778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45977.55779027778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45977.55779027778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45977.55779027778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45977.55779027778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45977.55779027778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45977.55779027778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45977.55779027778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45977.55779027778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45977.55779027778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45977.55779027778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45977.55779027778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45977.55779027778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45977.55779027778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45977.55779027778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45977.55779027778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45977.55779027778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45977.55779027778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45977.55779027778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45977.55779027778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45977.55779027778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45977.55779027778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45977.55779027778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45977.55779027778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45977.55779027778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45977.55779027778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45977.55779027778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45977.55779027778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45977.55779027778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45977.55779027778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45977.55779027778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45977.55779027778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45977.55779027778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45977.55779027778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45977.55779027778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45977.55779027778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45977.55779027778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45977.55779027778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45977.55779027778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45977.55779027778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45977.55779027778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45977.55779027778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45977.55779027778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45977.55779027778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45977.55779027778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45977.55779027778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45977.55779027778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45977.55779027778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45977.55779027778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45977.55779027778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45977.55779027778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45977.55779027778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45977.55779027778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45977.55779027778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45977.55779027778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45977.55779027778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45977.55779027778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45977.55779027778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45977.55779027778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45977.55779027778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45977.55779027778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45977.55779027778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45977.55779027778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45977.55779027778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45977.55779027778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45977.55779027778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45977.55779027778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45977.55779027778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45977.55779027778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45977.55779027778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45977.55779027778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45977.55779027778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45977.55779027778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45977.55779027778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45977.55779027778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45977.55779027778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45977.55779027778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45977.55779027778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45977.55779027778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45977.55779027778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45977.55779027778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45977.55779027778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45977.55779027778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45977.55779027778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45977.55779027778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45977.55779027778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45977.55779027778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45977.55779027778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45977.55779027778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45977.55779027778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45977.55779027778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45977.55779027778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45977.55779027778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45977.55779027778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45977.55779027778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45977.55779027778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45977.55779027778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45977.55779027778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45977.55779027778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45977.55779027778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45977.55779027778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45977.55779027778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45977.55779027778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45977.55779027778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45977.55779027778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45977.55779027778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45977.55779027778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45977.55779027778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45977.55779027778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45977.55779027778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45977.55779027778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45977.55779027778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45977.55779027778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45977.55779027778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45977.55779027778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45977.55779027778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45977.55779027778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45977.55779027778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45977.55779027778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45977.55779027778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45977.55779027778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45977.55779027778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45977.55779027778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45977.55779027778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45977.55779027778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45977.55779027778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45977.55779027778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45977.55779027778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45977.55779027778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45977.55779027778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45977.55779027778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45977.55779027778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45977.55779027778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45977.55779027778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45977.55779027778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45977.55779027778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45977.55779027778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45977.55779027778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45977.55779027778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45977.55779027778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45977.55779027778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45977.55779027778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45977.55779027778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45977.55779027778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45977.55779027778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45977.55779027778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45977.55779027778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45977.55779027778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45977.55779027778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45977.55779027778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45977.55779027778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45977.55779027778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45977.55779027778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45977.55779027778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45977.55779027778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45977.55779027778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45977.55779027778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45977.55779027778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45977.55779027778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45977.55779027778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45977.55779027778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45977.55779027778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45977.55779027778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45977.55779027778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45977.55779027778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45977.55779027778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45977.55779027778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45977.55779027778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45977.55779027778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45977.55779027778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45977.55779027778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45977.55779027778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45977.55779027778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45977.55779027778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45977.55779027778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45977.55779027778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45977.55779027778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45977.55779027778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45977.55779027778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45977.55779027778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45977.55779027778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45977.55779027778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45977.55779027778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45977.55779027778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45977.55779027778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45977.55779027778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45977.55779027778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45977.55779027778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45977.55779027778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45977.55779027778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45977.55779027778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45977.55779027778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45977.55779027778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45977.55779027778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45977.55779027778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45977.55779027778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45977.55779027778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45977.55779027778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45977.55779027778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45977.55779027778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45977.55779027778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45977.55779027778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45977.55779027778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45977.55779027778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45977.55779027778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45977.55779027778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45977.55779027778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45977.55779027778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45977.55779027778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45977.55779027778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45977.55779027778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45977.55779027778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45977.55779027778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45977.55779027778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45977.55779027778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45977.55779027778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45977.55779027778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45977.55779027778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45977.55779027778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45977.55779027778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45977.55779027778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45977.55779027778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45977.55779027778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45977.55779027778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45977.55779027778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45977.55779027778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45977.55779027778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45977.55779027778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45977.55779027778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45977.55779027778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45977.55779027778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45977.55779027778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45977.55779027778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45977.55779027778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45977.55779027778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45977.55779027778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45977.55779027778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45977.55779027778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45977.55779027778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45977.55779027778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45977.55779027778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45977.55779027778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45977.55779027778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45977.55779027778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45977.55779027778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45977.55779027778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45977.55779027778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45977.55779027778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45977.55779027778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45977.55779027778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45977.55779027778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45977.55779027778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45977.55779027778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45977.55779027778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45977.55779027778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45977.55779027778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45977.55779027778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45977.55779027778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45977.55779027778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45977.55779027778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45977.55779027778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45977.55779027778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45977.55779027778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45977.55779027778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45977.55779027778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45977.55779027778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45977.55779027778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45977.55779027778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45977.55779027778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45977.55779027778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45977.55779027778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45977.55779027778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45977.55779027778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45977.55779027778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45977.55779027778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45977.55779027778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45977.55779027778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45977.55779027778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45977.55779027778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45977.55779027778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45977.55779027778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45977.55779027778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45977.55779027778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45977.55779027778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45977.55779027778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45977.55779027778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45977.55779027778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45977.55779027778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45977.55779027778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45977.55779027778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45977.55779027778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45977.55779027778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45977.55779027778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45977.55779027778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45977.55779027778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45977.55779027778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45977.55779027778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45977.55779027778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45977.55779027778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45977.55779027778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45977.55779027778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45977.55779027778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45977.55779027778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45977.55779027778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45977.55779027778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45977.55779027778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45977.55779027778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45977.55779027778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45977.55779027778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45977.55779027778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45977.55779027778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45977.55779027778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45977.55779027778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45977.55779027778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45977.55779027778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45977.55779027778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45977.55779027778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45977.55779027778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45977.55779027778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45977.55779027778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45977.55779027778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45977.55779027778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45977.55779027778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45977.55779027778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45977.55779027778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45977.55779027778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45977.55779027778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45977.55779027778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45977.55779027778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45977.55779027778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45977.55779027778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45977.55779027778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45977.55779027778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45977.55779027778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45977.55779027778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45977.55779027778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45977.55779027778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45977.55779027778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45977.55779027778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45977.55779027778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45977.55779027778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45977.55779027778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45977.55779027778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45977.55779027778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45977.55779027778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45977.55779027778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45977.55779027778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45977.55779027778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45977.55779027778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45977.55779027778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45977.55779027778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45977.55779027778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45977.55779027778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45977.55779027778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45977.55779027778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45977.55779027778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45977.55779027778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45977.55779027778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45977.55779027778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45977.55779027778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45977.55779027778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45977.55779027778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45977.55779027778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45977.55779027778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45977.55779027778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45977.55779027778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45977.55779027778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45977.55779027778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45977.55779027778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45977.55779027778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45977.55779027778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45977.55779027778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45977.55779027778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45977.55779027778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45977.55779027778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45977.55779027778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45977.55779027778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45977.55779027778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45977.55779027778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45977.55779027778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45977.55779027778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45977.55779027778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45977.55779027778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45977.55779027778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45977.55779027778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45977.55779027778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45977.55779027778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45977.55779027778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45977.55779027778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45977.55779027778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45977.55779027778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45977.55779027778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45977.55779027778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45977.55779027778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45977.55779027778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45977.55779027778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45977.55779027778</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39124</v>
      </c>
      <c r="B2" s="92" t="str">
        <f>IFERROR(VLOOKUP(D2,DB!A:K,11,0),"")</f>
        <v>R4</v>
      </c>
      <c r="C2" s="94">
        <v>1</v>
      </c>
      <c r="D2" s="92" t="s">
        <v>35092</v>
      </c>
      <c r="E2" s="95" t="s">
        <v>39021</v>
      </c>
      <c r="F2" s="96">
        <v>45703.480717592596</v>
      </c>
      <c r="G2" s="97">
        <f t="shared" ref="G2" ca="1" si="0">IFERROR(NOW()-F2,"")</f>
        <v>274.07707268518425</v>
      </c>
      <c r="H2" s="96">
        <v>45703.474768518521</v>
      </c>
      <c r="I2" s="96" t="str">
        <f>IFERROR(VLOOKUP(D2,DB!A:F,6,0),"")</f>
        <v>SCECO</v>
      </c>
      <c r="J2" s="96" t="str">
        <f>IFERROR(VLOOKUP(D2,DB!A:G,7,0),"")</f>
        <v>Dead</v>
      </c>
      <c r="K2" s="98" t="s">
        <v>39125</v>
      </c>
      <c r="L2" s="92" t="str">
        <f>IFERROR(VLOOKUP(D2,DB!A:I,9,0),"")</f>
        <v>Latis</v>
      </c>
    </row>
    <row r="3" spans="1:16" ht="15" customHeight="1">
      <c r="A3" s="128" t="s">
        <v>39122</v>
      </c>
      <c r="B3" s="128" t="str">
        <f>IFERROR(VLOOKUP(D3,DB!A:K,11,0),"")</f>
        <v>R4</v>
      </c>
      <c r="C3" s="94">
        <v>1</v>
      </c>
      <c r="D3" s="92" t="s">
        <v>29510</v>
      </c>
      <c r="E3" s="95" t="s">
        <v>39021</v>
      </c>
      <c r="F3" s="96"/>
      <c r="G3" s="97">
        <f ca="1">IFERROR(NOW()-F3,"")</f>
        <v>45977.55779027778</v>
      </c>
      <c r="H3" s="96">
        <v>45977.482881944445</v>
      </c>
      <c r="I3" s="128" t="str">
        <f>IFERROR(VLOOKUP(D3,DB!A:F,6,0),"")</f>
        <v>SCECO</v>
      </c>
      <c r="J3" s="128" t="str">
        <f>IFERROR(VLOOKUP(D3,DB!A:G,7,0),"")</f>
        <v>Dead</v>
      </c>
      <c r="K3" s="98" t="s">
        <v>39126</v>
      </c>
      <c r="L3" s="92" t="str">
        <f>IFERROR(VLOOKUP(D3,DB!A:I,9,0),"")</f>
        <v>Latis</v>
      </c>
    </row>
    <row r="4" spans="1:16" ht="15" customHeight="1">
      <c r="A4" s="128"/>
      <c r="B4" s="128" t="str">
        <f>IFERROR(VLOOKUP(D4,DB!A:K,11,0),"")</f>
        <v/>
      </c>
      <c r="C4" s="94"/>
      <c r="D4" s="92"/>
      <c r="E4" s="95"/>
      <c r="F4" s="96"/>
      <c r="G4" s="97">
        <f ca="1">IFERROR(NOW()-F4,"")</f>
        <v>45977.55779027778</v>
      </c>
      <c r="H4" s="96"/>
      <c r="I4" s="128"/>
      <c r="J4" s="128" t="str">
        <f>IFERROR(VLOOKUP(D4,DB!A:G,7,0),"")</f>
        <v/>
      </c>
      <c r="K4" s="98"/>
      <c r="L4" s="92" t="str">
        <f>IFERROR(VLOOKUP(D4,DB!A:I,9,0),"")</f>
        <v/>
      </c>
    </row>
    <row r="5" spans="1:16" ht="15" customHeight="1">
      <c r="A5" s="128"/>
      <c r="B5" s="128" t="str">
        <f>IFERROR(VLOOKUP(D5,DB!A:K,11,0),"")</f>
        <v/>
      </c>
      <c r="C5" s="94"/>
      <c r="D5" s="92"/>
      <c r="E5" s="95"/>
      <c r="F5" s="96"/>
      <c r="G5" s="97">
        <f ca="1">IFERROR(NOW()-F5,"")</f>
        <v>45977.55779027778</v>
      </c>
      <c r="H5" s="96"/>
      <c r="I5" s="128" t="str">
        <f>IFERROR(VLOOKUP(D5,DB!A:F,6,0),"")</f>
        <v/>
      </c>
      <c r="J5" s="128" t="str">
        <f>IFERROR(VLOOKUP(D5,DB!A:G,7,0),"")</f>
        <v/>
      </c>
      <c r="K5" s="98"/>
      <c r="L5" s="92" t="str">
        <f>IFERROR(VLOOKUP(D5,DB!A:I,9,0),"")</f>
        <v/>
      </c>
    </row>
    <row r="6" spans="1:16" ht="15" customHeight="1">
      <c r="A6" s="128"/>
      <c r="B6" s="128" t="str">
        <f>IFERROR(VLOOKUP(D6,DB!A:K,11,0),"")</f>
        <v/>
      </c>
      <c r="C6" s="94"/>
      <c r="D6" s="92"/>
      <c r="E6" s="95"/>
      <c r="F6" s="96"/>
      <c r="G6" s="97">
        <f ca="1">IFERROR(NOW()-F6,"")</f>
        <v>45977.55779027778</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45977.55779027778</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45977.55779027778</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45977.55779027778</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45977.55779027778</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45977.55779027778</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45977.55779027778</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45977.55779027778</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45977.55779027778</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45977.55779027778</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45977.55779027778</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45977.55779027778</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45977.55779027778</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45977.55779027778</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45977.55779027778</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45977.55779027778</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45977.55779027778</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45977.55779027778</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45977.55779027778</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45977.55779027778</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45977.55779027778</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45977.55779027778</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45977.55779027778</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45977.55779027778</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45977.55779027778</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45977.55779027778</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45977.55779027778</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45977.55779027778</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45977.55779027778</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45977.55779027778</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45977.55779027778</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45977.55779027778</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45977.55779027778</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45977.55779027778</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45977.55779027778</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45977.55779027778</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45977.55779027778</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45977.55779027778</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45977.55779027778</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45977.55779027778</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45977.55779027778</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45977.55779027778</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45977.55779027778</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45977.55779027778</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45977.55779027778</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45977.55779027778</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45977.55779027778</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45977.55779027778</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45977.55779027778</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45977.55779027778</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45977.55779027778</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45977.55779027778</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45977.55779027778</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45977.55779027778</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45977.55779027778</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45977.55779027778</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45977.55779027778</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45977.55779027778</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45977.55779027778</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45977.55779027778</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45977.55779027778</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45977.55779027778</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45977.55779027778</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45977.55779027778</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45977.55779027778</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45977.55779027778</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45977.55779027778</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45977.55779027778</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45977.55779027778</v>
      </c>
      <c r="H74" s="96"/>
      <c r="I74" s="128" t="str">
        <f>IFERROR(VLOOKUP(D74,DB!A:F,6,0),"")</f>
        <v/>
      </c>
      <c r="J74" s="128" t="str">
        <f>IFERROR(VLOOKUP(D74,DB!A:G,7,0),"")</f>
        <v/>
      </c>
      <c r="K74" s="98"/>
      <c r="L74" s="92" t="str">
        <f>IFERROR(VLOOKUP(D74,DB!A:I,9,0),"")</f>
        <v/>
      </c>
    </row>
  </sheetData>
  <dataValidations count="2">
    <dataValidation allowBlank="1" showInputMessage="1" showErrorMessage="1" sqref="E1" xr:uid="{A4F81451-56CC-4543-9497-104C4E44EE4B}"/>
    <dataValidation type="list" allowBlank="1" showInputMessage="1" showErrorMessage="1" sqref="E2:E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85.72573009259213</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51.368912962963805</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28.896679166668036</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8.7091907407448161</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51">
        <v>45977.514803240738</v>
      </c>
      <c r="G6" s="119">
        <f t="shared" ca="1" si="2"/>
        <v>4.2987037042621523E-2</v>
      </c>
      <c r="H6" s="151">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45977.55779027778</v>
      </c>
      <c r="H7" s="117"/>
      <c r="I7" s="117" t="str">
        <f>IFERROR(VLOOKUP(D7,DB!A:F,6,0),"")</f>
        <v/>
      </c>
      <c r="J7" s="117" t="str">
        <f>IFERROR(VLOOKUP(D7,DB!A:G,7,0),"")</f>
        <v/>
      </c>
      <c r="K7" s="117"/>
      <c r="L7" s="117" t="str">
        <f>IFERROR(VLOOKUP(D7,DB!A:I,9,0),"")</f>
        <v/>
      </c>
    </row>
    <row r="8" spans="1:13" ht="15.75">
      <c r="A8" s="117"/>
      <c r="B8" s="117" t="str">
        <f>IFERROR(VLOOKUP(D8,DB!A:K,11,0),"")</f>
        <v/>
      </c>
      <c r="C8" s="117"/>
      <c r="D8" s="153"/>
      <c r="E8" s="117"/>
      <c r="F8" s="117"/>
      <c r="G8" s="119">
        <f t="shared" ca="1" si="2"/>
        <v>45977.55779027778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45977.55779027778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45977.55779027778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45977.55779027778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45977.55779027778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45977.55779027778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45977.55779027778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45977.55779027778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45977.55779027778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45977.55779027778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45977.55779027778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45977.55779027778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45977.55779027778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45977.55779027778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45977.55779027778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45977.55779027778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45977.55779027778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45977.55779027778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45977.55779027778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45977.55779027778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45977.55779027778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45977.55779027778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45977.55779027778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45977.55779027778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45977.55779027778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45977.55779027778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45977.55779027778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45977.55779027778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45977.55779027778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45977.55779027778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45977.55779027778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45977.55779027778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45977.55779027778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45977.55779027778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45977.55779027778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45977.55779027778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45977.55779027778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45977.55779027778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45977.55779027778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45977.55779027778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45977.55779027778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45977.55779027778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45977.55779027778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45977.55779027778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45977.55779027778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45977.55779027778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45977.55779027778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45977.55779027778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45977.55779027778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45977.55779027778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45977.55779027778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45977.55779027778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45977.55779027778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45977.55779027778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45977.55779027778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45977.55779027778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45977.55779027778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45977.55779027778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45977.55779027778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45977.55779027778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45977.55779027778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45977.55779027778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45977.55779027778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45977.55779027778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45977.55779027778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45977.55779027778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45977.55779027778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45977.55779027778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45977.55779027778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45977.55779027778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45977.55779027778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45977.55779027778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45977.55779027778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45977.55779027778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45977.55779027778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45977.55779027778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45977.55779027778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45977.55779027778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45977.55779027778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45977.55779027778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45977.55779027778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45977.55779027778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45977.55779027778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45977.55779027778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45977.55779027778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45977.55779027778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45977.55779027778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45977.55779027778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45977.55779027778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45977.55779027778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45977.55779027778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45977.55779027778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45977.55779027778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45977.55779027778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45977.55779027778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45977.55779027778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45977.55779027778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45977.55779027778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45977.55779027778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45977.55779027778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45977.55779027778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45977.55779027778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45977.55779027778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45977.55779027778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45977.55779027778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45977.55779027778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45977.55779027778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45977.55779027778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45977.55779027778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45977.55779027778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45977.55779027778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45977.55779027778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45977.55779027778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45977.55779027778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45977.55779027778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45977.55779027778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45977.55779027778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45977.55779027778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45977.55779027778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45977.55779027778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45977.55779027778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45977.55779027778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45977.55779027778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45977.55779027778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45977.55779027778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45977.55779027778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45977.55779027778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45977.55779027778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45977.55779027778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45977.55779027778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45977.55779027778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45977.55779027778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45977.55779027778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45977.55779027778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45977.55779027778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45977.55779027778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45977.55779027778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45977.55779027778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45977.55779027778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45977.55779027778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45977.55779027778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45977.55779027778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45977.55779027778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45977.55779027778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45977.55779027778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45977.55779027778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45977.55779027778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45977.55779027778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45977.55779027778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45977.55779027778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45977.55779027778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45977.55779027778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45977.55779027778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45977.55779027778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45977.55779027778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45977.55779027778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45977.55779027778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45977.55779027778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45977.55779027778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45977.55779027778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45977.55779027778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45977.55779027778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45977.55779027778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39122</v>
      </c>
      <c r="B2" s="134" t="str">
        <f>IFERROR(VLOOKUP(D2,DB!A:K,11,0),"")</f>
        <v>R6</v>
      </c>
      <c r="C2" s="135">
        <v>3</v>
      </c>
      <c r="D2" s="155" t="s">
        <v>38687</v>
      </c>
      <c r="E2" s="117" t="s">
        <v>39021</v>
      </c>
      <c r="F2" s="154"/>
      <c r="G2" s="75">
        <f ca="1">IFERROR(NOW()-F2,"-")</f>
        <v>45977.55779027778</v>
      </c>
      <c r="H2" s="136">
        <v>45977.436620370368</v>
      </c>
      <c r="I2" s="134" t="str">
        <f>IFERROR(VLOOKUP(D2,DB!A:F,6,0),"")</f>
        <v>SCECO</v>
      </c>
      <c r="J2" s="134" t="str">
        <f>IFERROR(VLOOKUP(D2,DB!A:G,7,0),"")</f>
        <v>No BB Shifted</v>
      </c>
      <c r="K2" s="137" t="s">
        <v>39137</v>
      </c>
      <c r="L2" s="138" t="str">
        <f>IFERROR(VLOOKUP(D2,DB!A:I,9,0),"")</f>
        <v>Latis</v>
      </c>
    </row>
    <row r="3" spans="1:16382" ht="31.5" customHeight="1">
      <c r="A3" s="133"/>
      <c r="B3" s="134" t="str">
        <f>IFERROR(VLOOKUP(D3,DB!A:K,11,0),"")</f>
        <v>R6</v>
      </c>
      <c r="C3" s="135"/>
      <c r="D3" s="134" t="s">
        <v>34290</v>
      </c>
      <c r="E3" s="117"/>
      <c r="F3" s="136"/>
      <c r="G3" s="105">
        <f t="shared" ref="G3:G7" ca="1" si="0">IFERROR(NOW()-F3,"-")</f>
        <v>45977.55779027778</v>
      </c>
      <c r="H3" s="136"/>
      <c r="I3" s="134" t="str">
        <f>IFERROR(VLOOKUP(D3,DB!A:F,6,0),"")</f>
        <v>SCECO</v>
      </c>
      <c r="J3" s="134" t="str">
        <f>IFERROR(VLOOKUP(D3,DB!A:G,7,0),"")</f>
        <v>Weak</v>
      </c>
      <c r="K3" s="137"/>
      <c r="L3" s="138" t="str">
        <f>IFERROR(VLOOKUP(D3,DB!A:I,9,0),"")</f>
        <v>Latis</v>
      </c>
    </row>
    <row r="4" spans="1:16382" ht="31.5" customHeight="1">
      <c r="A4" s="133"/>
      <c r="B4" s="134" t="str">
        <f>IFERROR(VLOOKUP(D4,DB!A:K,11,0),"")</f>
        <v/>
      </c>
      <c r="C4" s="135"/>
      <c r="D4" s="134"/>
      <c r="E4" s="117"/>
      <c r="F4" s="136"/>
      <c r="G4" s="105">
        <f t="shared" ca="1" si="0"/>
        <v>45977.55779027778</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45977.55779027778</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45977.55779027778</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45977.55779027778</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ref="G8:G71" ca="1" si="1">IFERROR(NOW()-F8,"-")</f>
        <v>45977.55779027778</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ca="1" si="1"/>
        <v>45977.55779027778</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45977.55779027778</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45977.55779027778</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45977.55779027778</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45977.55779027778</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45977.55779027778</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45977.55779027778</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45977.55779027778</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45977.55779027778</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45977.55779027778</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45977.55779027778</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45977.55779027778</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45977.55779027778</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45977.55779027778</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45977.55779027778</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45977.55779027778</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45977.55779027778</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45977.55779027778</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45977.55779027778</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45977.55779027778</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45977.55779027778</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45977.55779027778</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45977.55779027778</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45977.55779027778</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45977.55779027778</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45977.55779027778</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45977.55779027778</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45977.55779027778</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45977.55779027778</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45977.55779027778</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45977.55779027778</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45977.55779027778</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45977.55779027778</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45977.55779027778</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45977.55779027778</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45977.55779027778</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45977.55779027778</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45977.55779027778</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45977.55779027778</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45977.55779027778</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45977.55779027778</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45977.55779027778</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45977.55779027778</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45977.55779027778</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45977.55779027778</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45977.55779027778</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45977.55779027778</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45977.55779027778</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45977.55779027778</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45977.55779027778</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45977.55779027778</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45977.55779027778</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45977.55779027778</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45977.55779027778</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45977.55779027778</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45977.55779027778</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45977.55779027778</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45977.55779027778</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45977.55779027778</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45977.55779027778</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45977.55779027778</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45977.55779027778</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45977.55779027778</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ref="G72:G105" ca="1" si="2">IFERROR(NOW()-F72,"-")</f>
        <v>45977.55779027778</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ca="1" si="2"/>
        <v>45977.55779027778</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45977.55779027778</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45977.55779027778</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45977.55779027778</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45977.55779027778</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45977.55779027778</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45977.55779027778</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45977.55779027778</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45977.55779027778</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45977.55779027778</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45977.55779027778</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45977.55779027778</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45977.55779027778</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45977.55779027778</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45977.55779027778</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45977.55779027778</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45977.55779027778</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45977.55779027778</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45977.55779027778</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45977.55779027778</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45977.55779027778</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45977.55779027778</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45977.55779027778</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45977.55779027778</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45977.55779027778</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45977.55779027778</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45977.55779027778</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45977.55779027778</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45977.55779027778</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45977.55779027778</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45977.55779027778</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45977.55779027778</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45977.55779027778</v>
      </c>
      <c r="H105" s="136"/>
      <c r="I105" s="134" t="str">
        <f>IFERROR(VLOOKUP(D105,DB!A:F,6,0),"")</f>
        <v/>
      </c>
      <c r="J105" s="134" t="str">
        <f>IFERROR(VLOOKUP(D105,DB!A:G,7,0),"")</f>
        <v/>
      </c>
      <c r="K105" s="137"/>
      <c r="L105" s="138" t="str">
        <f>IFERROR(VLOOKUP(D105,DB!A:I,9,0),"")</f>
        <v/>
      </c>
    </row>
  </sheetData>
  <dataValidations count="2">
    <dataValidation allowBlank="1" showInputMessage="1" showErrorMessage="1" sqref="E1" xr:uid="{9E1BC488-8814-4F8A-8DBE-742B3278AB71}"/>
    <dataValidation type="list" allowBlank="1" showInputMessage="1" showErrorMessage="1" sqref="E2:E10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2025-11-16T10:25:09Z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