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15" documentId="120_S{2AC9BD13-BADA-5192-A53E-5A8FF88502F6}" xr6:coauthVersionLast="47" xr6:coauthVersionMax="47" xr10:uidLastSave="{4028996E-8A94-435C-BAE5-E27B0AE524F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I2" i="5"/>
  <c r="I3" i="5"/>
  <c r="I4" i="5"/>
  <c r="I5" i="5"/>
  <c r="I6" i="5"/>
  <c r="I7" i="5"/>
  <c r="I8" i="5"/>
  <c r="I9" i="5"/>
  <c r="I10" i="5"/>
  <c r="I11" i="5"/>
  <c r="I12" i="5"/>
  <c r="I13" i="5"/>
  <c r="I14" i="5"/>
  <c r="I15" i="5"/>
  <c r="I16" i="5"/>
  <c r="I17" i="5"/>
  <c r="I18" i="5"/>
  <c r="I19" i="5"/>
  <c r="I20" i="5"/>
  <c r="I21" i="5"/>
  <c r="I22" i="5"/>
  <c r="I23" i="5"/>
  <c r="J2" i="5"/>
  <c r="J3" i="5"/>
  <c r="J4" i="5"/>
  <c r="J5" i="5"/>
  <c r="J6" i="5"/>
  <c r="J7" i="5"/>
  <c r="J8" i="5"/>
  <c r="J9" i="5"/>
  <c r="J10" i="5"/>
  <c r="J11" i="5"/>
  <c r="J12" i="5"/>
  <c r="J13" i="5"/>
  <c r="J14" i="5"/>
  <c r="J15" i="5"/>
  <c r="J16" i="5"/>
  <c r="J17" i="5"/>
  <c r="J18" i="5"/>
  <c r="J19" i="5"/>
  <c r="J20" i="5"/>
  <c r="J21" i="5"/>
  <c r="J22" i="5"/>
  <c r="J23" i="5"/>
  <c r="L2" i="5"/>
  <c r="L3" i="5"/>
  <c r="L4" i="5"/>
  <c r="L5" i="5"/>
  <c r="L6" i="5"/>
  <c r="L7" i="5"/>
  <c r="L8" i="5"/>
  <c r="L9" i="5"/>
  <c r="L10" i="5"/>
  <c r="L11" i="5"/>
  <c r="L12" i="5"/>
  <c r="L13" i="5"/>
  <c r="L14" i="5"/>
  <c r="L15" i="5"/>
  <c r="L16" i="5"/>
  <c r="L17" i="5"/>
  <c r="L18" i="5"/>
  <c r="L19" i="5"/>
  <c r="L20" i="5"/>
  <c r="L21" i="5"/>
  <c r="L22" i="5"/>
  <c r="L23" i="5"/>
  <c r="B6" i="4"/>
  <c r="G6" i="4"/>
  <c r="I6" i="4"/>
  <c r="J6" i="4"/>
  <c r="L6" i="4"/>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G23"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<sst xmlns="http://schemas.openxmlformats.org/spreadsheetml/2006/main" count="181531" uniqueCount="39142">
  <si>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</si>
  <si>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</si>
  <si>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</si>
  <si>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</si>
  <si>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</si>
  <si>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</si>
  <si>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</si>
  <si>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</si>
  <si>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</si>
  <si>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</si>
  <si>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</si>
  <si>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</si>
  <si>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</si>
  <si>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</si>
  <si>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</si>
  <si>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</si>
  <si>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</si>
  <si>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</si>
  <si>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</si>
  <si>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</si>
  <si>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</si>
  <si>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</si>
  <si>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</si>
  <si>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</si>
  <si>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</si>
  <si>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</si>
  <si>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</si>
  <si>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</si>
  <si>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</si>
  <si>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</si>
  <si>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</si>
  <si>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</si>
  <si>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</si>
  <si>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</si>
  <si>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</si>
  <si>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</si>
  <si>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</si>
  <si>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</si>
  <si>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</si>
  <si>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</si>
  <si>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</si>
  <si>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</si>
  <si>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</si>
  <si>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</si>
  <si>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</si>
  <si>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</si>
  <si>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</si>
  <si>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</si>
  <si>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</si>
  <si>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</si>
  <si>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</si>
  <si>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</si>
  <si>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</si>
  <si>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</si>
  <si>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</si>
  <si>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</si>
  <si>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</si>
  <si>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</si>
  <si>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</si>
  <si>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</si>
  <si>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</si>
  <si>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</si>
  <si>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</si>
  <si>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</si>
  <si>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</si>
  <si>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</si>
  <si>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</si>
  <si>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</si>
  <si>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</si>
  <si>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</si>
  <si>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</si>
  <si>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</si>
  <si>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</si>
  <si>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</si>
  <si>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</si>
  <si>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</si>
  <si>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</si>
  <si>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</si>
  <si>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</si>
  <si>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</si>
  <si>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</si>
  <si>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</si>
  <si>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</si>
  <si>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</si>
  <si>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</si>
  <si>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</si>
  <si>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</si>
  <si>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</si>
  <si>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</si>
  <si>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</si>
  <si>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</si>
  <si>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</si>
  <si>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</si>
  <si>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</si>
  <si>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</si>
  <si>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</si>
  <si>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</si>
  <si>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</si>
  <si>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</si>
  <si>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</si>
  <si>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</si>
  <si>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</si>
  <si>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</si>
  <si>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</si>
  <si>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</si>
  <si>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</si>
  <si>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</si>
  <si>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</si>
  <si>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</si>
  <si>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</si>
  <si>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</si>
  <si>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</si>
  <si>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</si>
  <si>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</si>
  <si>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</si>
  <si>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</si>
  <si>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</si>
  <si>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</si>
  <si>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</si>
  <si>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</si>
  <si>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</si>
  <si>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</si>
  <si>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</si>
  <si>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</si>
  <si>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</si>
  <si>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</si>
  <si>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</si>
  <si>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</si>
  <si>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</si>
  <si>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</si>
  <si>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</si>
  <si>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</si>
  <si>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</si>
  <si>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</si>
  <si>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</si>
  <si>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</si>
  <si>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</si>
  <si>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</si>
  <si>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</si>
  <si>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</si>
  <si>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</si>
  <si>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</si>
  <si>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</si>
  <si>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</si>
  <si>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</si>
  <si>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</si>
  <si>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</si>
  <si>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</si>
  <si>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</si>
  <si>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</si>
  <si>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</si>
  <si>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</si>
  <si>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</si>
  <si>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</si>
  <si>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</si>
  <si>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</si>
  <si>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</si>
  <si>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</si>
  <si>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</si>
  <si>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</si>
  <si>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</si>
  <si>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</si>
  <si>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</si>
  <si>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</si>
  <si>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</si>
  <si>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</si>
  <si>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</si>
  <si>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</si>
  <si>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</si>
  <si>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</si>
  <si>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</si>
  <si>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</si>
  <si>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</si>
  <si>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</si>
  <si>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</si>
  <si>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</si>
  <si>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</si>
  <si>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</si>
  <si>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</si>
  <si>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</si>
  <si>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</si>
  <si>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</si>
  <si>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</si>
  <si>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</si>
  <si>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</si>
  <si>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</si>
  <si>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</si>
  <si>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</si>
  <si>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</si>
  <si>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</si>
  <si>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</si>
  <si>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</si>
  <si>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</si>
  <si>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</si>
  <si>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</si>
  <si>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</si>
  <si>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</si>
  <si>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</si>
  <si>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</si>
  <si>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</si>
  <si>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</si>
  <si>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</si>
  <si>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</si>
  <si>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</si>
  <si>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</si>
  <si>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</si>
  <si>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</si>
  <si>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</si>
  <si>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</si>
  <si>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</si>
  <si>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</si>
  <si>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</si>
  <si>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</si>
  <si>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</si>
  <si>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</si>
  <si>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</si>
  <si>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</si>
  <si>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</si>
  <si>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</si>
  <si>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</si>
  <si>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</si>
  <si>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</si>
  <si>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</si>
  <si>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</si>
  <si>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</si>
  <si>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</si>
  <si>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</si>
  <si>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</si>
  <si>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</si>
  <si>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</si>
  <si>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</si>
  <si>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</si>
  <si>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</si>
  <si>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</si>
  <si>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</si>
  <si>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</si>
  <si>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</si>
  <si>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</si>
  <si>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</si>
  <si>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</si>
  <si>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</si>
  <si>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</si>
  <si>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</si>
  <si>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</si>
  <si>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</si>
  <si>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</si>
  <si>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</si>
  <si>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</si>
  <si>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</si>
  <si>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</si>
  <si>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</si>
  <si>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</si>
  <si>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</si>
  <si>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</si>
  <si>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</si>
  <si>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</si>
  <si>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</si>
  <si>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</si>
  <si>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</si>
  <si>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</si>
  <si>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</si>
  <si>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</si>
  <si>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</si>
  <si>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</si>
  <si>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</si>
  <si>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</si>
  <si>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</si>
  <si>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</si>
  <si>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</si>
  <si>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</si>
  <si>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</si>
  <si>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</si>
  <si>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</si>
  <si>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</si>
  <si>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</si>
  <si>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</si>
  <si>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</si>
  <si>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</si>
  <si>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</si>
  <si>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</si>
  <si>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</si>
  <si>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</si>
  <si>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</si>
  <si>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</si>
  <si>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</si>
  <si>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</si>
  <si>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</si>
  <si>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</si>
  <si>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</si>
  <si>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</si>
  <si>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</si>
  <si>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</si>
  <si>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</si>
  <si>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</si>
  <si>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</si>
  <si>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</si>
  <si>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</si>
  <si>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</si>
  <si>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</si>
  <si>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</si>
  <si>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</si>
  <si>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</si>
  <si>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</si>
  <si>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</si>
  <si>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</si>
  <si>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</si>
  <si>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</si>
  <si>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</si>
  <si>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</si>
  <si>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</si>
  <si>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</si>
  <si>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</si>
  <si>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</si>
  <si>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</si>
  <si>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</si>
  <si>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</si>
  <si>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</si>
  <si>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</si>
  <si>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</si>
  <si>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</si>
  <si>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</si>
  <si>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</si>
  <si>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</si>
  <si>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</si>
  <si>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</si>
  <si>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</si>
  <si>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</si>
  <si>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</si>
  <si>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</si>
  <si>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</si>
  <si>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</si>
  <si>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</si>
  <si>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</si>
  <si>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</si>
  <si>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</si>
  <si>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</si>
  <si>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</si>
  <si>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</si>
  <si>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</si>
  <si>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</si>
  <si>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</si>
  <si>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</si>
  <si>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</si>
  <si>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</si>
  <si>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</si>
  <si>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</si>
  <si>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</si>
  <si>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</si>
  <si>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</si>
  <si>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</si>
  <si>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</si>
  <si>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</si>
  <si>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</si>
  <si>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</si>
  <si>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</si>
  <si>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</si>
  <si>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</si>
  <si>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</si>
  <si>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</si>
  <si>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</si>
  <si>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</si>
  <si>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</si>
  <si>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</si>
  <si>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</si>
  <si>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</si>
  <si>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</si>
  <si>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</si>
  <si>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</si>
  <si>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</si>
  <si>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</si>
  <si>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</si>
  <si>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</si>
  <si>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</si>
  <si>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</si>
  <si>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</si>
  <si>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</si>
  <si>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</si>
  <si>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</si>
  <si>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</si>
  <si>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</si>
  <si>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</si>
  <si>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</si>
  <si>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</si>
  <si>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</si>
  <si>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</si>
  <si>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</si>
  <si>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</si>
  <si>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</si>
  <si>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</si>
  <si>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</si>
  <si>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</si>
  <si>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</si>
  <si>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</si>
  <si>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</si>
  <si>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</si>
  <si>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</si>
  <si>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</si>
  <si>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</si>
  <si>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</si>
  <si>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</si>
  <si>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</si>
  <si>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</si>
  <si>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</si>
  <si>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</si>
  <si>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</si>
  <si>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</si>
  <si>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</si>
  <si>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</si>
  <si>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</si>
  <si>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</si>
  <si>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</si>
  <si>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</si>
  <si>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</si>
  <si>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</si>
  <si>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</si>
  <si>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</si>
  <si>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</si>
  <si>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</si>
  <si>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</si>
  <si>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</si>
  <si>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</si>
  <si>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</si>
  <si>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</si>
  <si>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</si>
  <si>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</si>
  <si>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</si>
  <si>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</si>
  <si>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</si>
  <si>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</si>
  <si>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</si>
  <si>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</si>
  <si>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</si>
  <si>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</si>
  <si>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</si>
  <si>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</si>
  <si>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</si>
  <si>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</si>
  <si>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</si>
  <si>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</si>
  <si>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</si>
  <si>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</si>
  <si>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</si>
  <si>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</si>
  <si>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</si>
  <si>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</si>
  <si>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</si>
  <si>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</si>
  <si>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</si>
  <si>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</si>
  <si>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</si>
  <si>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</si>
  <si>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</si>
  <si>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</si>
  <si>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</si>
  <si>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</si>
  <si>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</si>
  <si>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</si>
  <si>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</si>
  <si>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</si>
  <si>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</si>
  <si>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</si>
  <si>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</si>
  <si>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</si>
  <si>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</si>
  <si>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</si>
  <si>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</si>
  <si>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</si>
  <si>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</si>
  <si>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</si>
  <si>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</si>
  <si>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</si>
  <si>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</si>
  <si>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</si>
  <si>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</si>
  <si>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</si>
  <si>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</si>
  <si>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</si>
  <si>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</si>
  <si>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</si>
  <si>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</si>
  <si>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</si>
  <si>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</si>
  <si>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</si>
  <si>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</si>
  <si>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</si>
  <si>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</si>
  <si>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</si>
  <si>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</si>
  <si>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</si>
  <si>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</si>
  <si>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</si>
  <si>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</si>
  <si>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</si>
  <si>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</si>
  <si>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</si>
  <si>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</si>
  <si>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</si>
  <si>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</si>
  <si>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</si>
  <si>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</si>
  <si>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</si>
  <si>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</si>
  <si>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</si>
  <si>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</si>
  <si>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</si>
  <si>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</si>
  <si>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</si>
  <si>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</si>
  <si>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</si>
  <si>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</si>
  <si>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</si>
  <si>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</si>
  <si>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</si>
  <si>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</si>
  <si>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</si>
  <si>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</si>
  <si>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</si>
  <si>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</si>
  <si>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</si>
  <si>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</si>
  <si>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</si>
  <si>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</si>
  <si>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</si>
  <si>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</si>
  <si>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</si>
  <si>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</si>
  <si>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</si>
  <si>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</si>
  <si>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</si>
  <si>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</si>
  <si>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</si>
  <si>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</si>
  <si>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</si>
  <si>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</si>
  <si>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</si>
  <si>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</si>
  <si>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</si>
  <si>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</si>
  <si>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</si>
  <si>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</si>
  <si>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</si>
  <si>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</si>
  <si>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</si>
  <si>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</si>
  <si>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</si>
  <si>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</si>
  <si>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</si>
  <si>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</si>
  <si>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</si>
  <si>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</si>
  <si>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</si>
  <si>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</si>
  <si>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</si>
  <si>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</si>
  <si>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</si>
  <si>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</si>
  <si>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</si>
  <si>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</si>
  <si>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</si>
  <si>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</si>
  <si>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</si>
  <si>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</si>
  <si>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</si>
  <si>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</si>
  <si>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</si>
  <si>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</si>
  <si>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</si>
  <si>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</si>
  <si>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</si>
  <si>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</si>
  <si>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</si>
  <si>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</si>
  <si>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</si>
  <si>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</si>
  <si>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</si>
  <si>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</si>
  <si>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</si>
  <si>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</si>
  <si>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</si>
  <si>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</si>
  <si>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</si>
  <si>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</si>
  <si>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</si>
  <si>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</si>
  <si>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</si>
  <si>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</si>
  <si>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</si>
  <si>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</si>
  <si>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</si>
  <si>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</si>
  <si>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</si>
  <si>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</si>
  <si>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</si>
  <si>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</si>
  <si>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</si>
  <si>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</si>
  <si>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</si>
  <si>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</si>
  <si>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</si>
  <si>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</si>
  <si>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</si>
  <si>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</si>
  <si>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</si>
  <si>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</si>
  <si>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</si>
  <si>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</si>
  <si>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</si>
  <si>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</si>
  <si>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</si>
  <si>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</si>
  <si>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</si>
  <si>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</si>
  <si>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</si>
  <si>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</si>
  <si>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</si>
  <si>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</si>
  <si>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</si>
  <si>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</si>
  <si>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</si>
  <si>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</si>
  <si>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</si>
  <si>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</si>
  <si>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</si>
  <si>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</si>
  <si>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</si>
  <si>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</si>
  <si>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</si>
  <si>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</si>
  <si>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</si>
  <si>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</si>
  <si>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</si>
  <si>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</si>
  <si>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</si>
  <si>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</si>
  <si>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</si>
  <si>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</si>
  <si>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</si>
  <si>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</si>
  <si>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</si>
  <si>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</si>
  <si>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</si>
  <si>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</si>
  <si>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</si>
  <si>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</si>
  <si>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</si>
  <si>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</si>
  <si>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</si>
  <si>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</si>
  <si>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</si>
  <si>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</si>
  <si>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</si>
  <si>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</si>
  <si>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</si>
  <si>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</si>
  <si>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</si>
  <si>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</si>
  <si>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</si>
  <si>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</si>
  <si>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</si>
  <si>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</si>
  <si>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</si>
  <si>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</si>
  <si>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</si>
  <si>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</si>
  <si>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</si>
  <si>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</si>
  <si>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</si>
  <si>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</si>
  <si>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</si>
  <si>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</si>
  <si>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</si>
  <si>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</si>
  <si>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</si>
  <si>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</si>
  <si>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</si>
  <si>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</si>
  <si>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</si>
  <si>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</si>
  <si>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</si>
  <si>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</si>
  <si>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</si>
  <si>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</si>
  <si>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</si>
  <si>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</si>
  <si>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</si>
  <si>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</si>
  <si>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</si>
  <si>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</si>
  <si>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</si>
  <si>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</si>
  <si>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</si>
  <si>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</si>
  <si>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</si>
  <si>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</si>
  <si>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</si>
  <si>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</si>
  <si>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</si>
  <si>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</si>
  <si>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</si>
  <si>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</si>
  <si>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</si>
  <si>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</si>
  <si>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</si>
  <si>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</si>
  <si>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</si>
  <si>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</si>
  <si>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</si>
  <si>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</si>
  <si>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</si>
  <si>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</si>
  <si>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</si>
  <si>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</si>
  <si>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</si>
  <si>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</si>
  <si>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</si>
  <si>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</si>
  <si>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</si>
  <si>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</si>
  <si>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</si>
  <si>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</si>
  <si>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</si>
  <si>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</si>
  <si>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</si>
  <si>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</si>
  <si>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</si>
  <si>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</si>
  <si>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</si>
  <si>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</si>
  <si>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</si>
  <si>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</si>
  <si>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</si>
  <si>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</si>
  <si>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</si>
  <si>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</si>
  <si>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</si>
  <si>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</si>
  <si>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</si>
  <si>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</si>
  <si>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</si>
  <si>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</si>
  <si>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</si>
  <si>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</si>
  <si>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</si>
  <si>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</si>
  <si>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</si>
  <si>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</si>
  <si>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</si>
  <si>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</si>
  <si>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</si>
  <si>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</si>
  <si>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</si>
  <si>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</si>
  <si>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</si>
  <si>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</si>
  <si>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</si>
  <si>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</si>
  <si>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</si>
  <si>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</si>
  <si>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</si>
  <si>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</si>
  <si>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</si>
  <si>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</si>
  <si>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</si>
  <si>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</si>
  <si>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</si>
  <si>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</si>
  <si>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</si>
  <si>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</si>
  <si>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</si>
  <si>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</si>
  <si>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</si>
  <si>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</si>
  <si>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</si>
  <si>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</si>
  <si>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</si>
  <si>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</si>
  <si>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</si>
  <si>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</si>
  <si>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</si>
  <si>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</si>
  <si>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</si>
  <si>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</si>
  <si>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</si>
  <si>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</si>
  <si>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</si>
  <si>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</si>
  <si>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</si>
  <si>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</si>
  <si>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</si>
  <si>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</si>
  <si>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</si>
  <si>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</si>
  <si>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</si>
  <si>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</si>
  <si>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</si>
  <si>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</si>
  <si>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</si>
  <si>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</si>
  <si>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</si>
  <si>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</si>
  <si>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</si>
  <si>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</si>
  <si>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</si>
  <si>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</si>
  <si>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</si>
  <si>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</si>
  <si>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</si>
  <si>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</si>
  <si>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</si>
  <si>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</si>
  <si>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</si>
  <si>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</si>
  <si>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</si>
  <si>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</si>
  <si>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</si>
  <si>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</si>
  <si>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</si>
  <si>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</si>
  <si>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</si>
  <si>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</si>
  <si>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</si>
  <si>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</si>
  <si>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</si>
  <si>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</si>
  <si>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</si>
  <si>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</si>
  <si>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</si>
  <si>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</si>
  <si>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</si>
  <si>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</si>
  <si>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</si>
  <si>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</si>
  <si>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</si>
  <si>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</si>
  <si>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</si>
  <si>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</si>
  <si>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</si>
  <si>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</si>
  <si>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</si>
  <si>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</si>
  <si>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</si>
  <si>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</si>
  <si>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</si>
  <si>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</si>
  <si>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</si>
  <si>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</si>
  <si>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</si>
  <si>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</si>
  <si>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</si>
  <si>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</si>
  <si>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</si>
  <si>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</si>
  <si>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</si>
  <si>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</si>
  <si>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</si>
  <si>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</si>
  <si>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</si>
  <si>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</si>
  <si>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</si>
  <si>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</si>
  <si>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</si>
  <si>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</si>
  <si>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</si>
  <si>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</si>
  <si>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</si>
  <si>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</si>
  <si>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</si>
  <si>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</si>
  <si>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</si>
  <si>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</si>
  <si>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</si>
  <si>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</si>
  <si>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</si>
  <si>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</si>
  <si>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</si>
  <si>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</si>
  <si>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</si>
  <si>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</si>
  <si>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</si>
  <si>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</si>
  <si>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</si>
  <si>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</si>
  <si>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</si>
  <si>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</si>
  <si>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</si>
  <si>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</si>
  <si>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</si>
  <si>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</si>
  <si>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</si>
  <si>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</si>
  <si>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</si>
  <si>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</si>
  <si>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</si>
  <si>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</si>
  <si>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</si>
  <si>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</si>
  <si>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</si>
  <si>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</si>
  <si>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</si>
  <si>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</si>
  <si>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</si>
  <si>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</si>
  <si>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</si>
  <si>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</si>
  <si>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</si>
  <si>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</si>
  <si>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</si>
  <si>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</si>
  <si>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</si>
  <si>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</si>
  <si>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</si>
  <si>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</si>
  <si>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</si>
  <si>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</si>
  <si>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</si>
  <si>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</si>
  <si>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</si>
  <si>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</si>
  <si>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</si>
  <si>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</si>
  <si>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</si>
  <si>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</si>
  <si>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</si>
  <si>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</si>
  <si>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</si>
  <si>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</si>
  <si>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</si>
  <si>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</si>
  <si>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</si>
  <si>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</si>
  <si>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</si>
  <si>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</si>
  <si>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</si>
  <si>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</si>
  <si>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</si>
  <si>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</si>
  <si>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</si>
  <si>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</si>
  <si>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</si>
  <si>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</si>
  <si>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</si>
  <si>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</si>
  <si>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</si>
  <si>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</si>
  <si>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</si>
  <si>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</si>
  <si>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</si>
  <si>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</si>
  <si>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</si>
  <si>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</si>
  <si>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</si>
  <si>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</si>
  <si>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</si>
  <si>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</si>
  <si>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</si>
  <si>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</si>
  <si>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</si>
  <si>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</si>
  <si>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</si>
  <si>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</si>
  <si>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</si>
  <si>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</si>
  <si>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</si>
  <si>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</si>
  <si>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</si>
  <si>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</si>
  <si>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</si>
  <si>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</si>
  <si>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</si>
  <si>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</si>
  <si>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</si>
  <si>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</si>
  <si>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</si>
  <si>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</si>
  <si>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</si>
  <si>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</si>
  <si>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</si>
  <si>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</si>
  <si>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</si>
  <si>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</si>
  <si>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</si>
  <si>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</si>
  <si>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</si>
  <si>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</si>
  <si>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</si>
  <si>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</si>
  <si>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</si>
  <si>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</si>
  <si>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</si>
  <si>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</si>
  <si>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</si>
  <si>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</si>
  <si>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</si>
  <si>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</si>
  <si>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</si>
  <si>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</si>
  <si>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</si>
  <si>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</si>
  <si>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</si>
  <si>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</si>
  <si>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</si>
  <si>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</si>
  <si>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</si>
  <si>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</si>
  <si>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</si>
  <si>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</si>
  <si>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</si>
  <si>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</si>
  <si>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</si>
  <si>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</si>
  <si>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</si>
  <si>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</si>
  <si>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</si>
  <si>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</si>
  <si>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</si>
  <si>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</si>
  <si>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</si>
  <si>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</si>
  <si>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</si>
  <si>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</si>
  <si>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</si>
  <si>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</si>
  <si>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</si>
  <si>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</si>
  <si>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</si>
  <si>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</si>
  <si>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</si>
  <si>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</si>
  <si>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</si>
  <si>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</si>
  <si>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</si>
  <si>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</si>
  <si>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</si>
  <si>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</si>
  <si>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</si>
  <si>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</si>
  <si>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</si>
  <si>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</si>
  <si>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</si>
  <si>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</si>
  <si>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</si>
  <si>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</si>
  <si>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</si>
  <si>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</si>
  <si>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</si>
  <si>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</si>
  <si>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</si>
  <si>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</si>
  <si>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</si>
  <si>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</si>
  <si>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</si>
  <si>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</si>
  <si>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</si>
  <si>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</si>
  <si>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</si>
  <si>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</si>
  <si>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</si>
  <si>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</si>
  <si>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</si>
  <si>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</si>
  <si>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</si>
  <si>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</si>
  <si>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</si>
  <si>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</si>
  <si>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</si>
  <si>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</si>
  <si>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</si>
  <si>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</si>
  <si>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</si>
  <si>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</si>
  <si>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</si>
  <si>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</si>
  <si>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</si>
  <si>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</si>
  <si>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</si>
  <si>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</si>
  <si>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</si>
  <si>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</si>
  <si>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</si>
  <si>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</si>
  <si>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</si>
  <si>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</si>
  <si>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</si>
  <si>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</si>
  <si>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</si>
  <si>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</si>
  <si>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</si>
  <si>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</si>
  <si>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</si>
  <si>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</si>
  <si>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</si>
  <si>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</si>
  <si>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</si>
  <si>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</si>
  <si>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</si>
  <si>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</si>
  <si>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</si>
  <si>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</si>
  <si>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</si>
  <si>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</si>
  <si>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</si>
  <si>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</si>
  <si>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</si>
  <si>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</si>
  <si>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</si>
  <si>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</si>
  <si>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</si>
  <si>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</si>
  <si>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</si>
  <si>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</si>
  <si>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</si>
  <si>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</si>
  <si>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</si>
  <si>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</si>
  <si>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</si>
  <si>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</si>
  <si>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</si>
  <si>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</si>
  <si>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</si>
  <si>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</si>
  <si>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</si>
  <si>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</si>
  <si>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</si>
  <si>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</si>
  <si>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</si>
  <si>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</si>
  <si>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</si>
  <si>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</si>
  <si>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</si>
  <si>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</si>
  <si>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</si>
  <si>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</si>
  <si>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</si>
  <si>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</si>
  <si>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</si>
  <si>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</si>
  <si>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</si>
  <si>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</si>
  <si>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</si>
  <si>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</si>
  <si>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</si>
  <si>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</si>
  <si>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</si>
  <si>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</si>
  <si>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</si>
  <si>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</si>
  <si>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</si>
  <si>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</si>
  <si>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</si>
  <si>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</si>
  <si>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</si>
  <si>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</si>
  <si>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</si>
  <si>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</si>
  <si>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</si>
  <si>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</si>
  <si>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</si>
  <si>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</si>
  <si>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</si>
  <si>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</si>
  <si>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</si>
  <si>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</si>
  <si>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</si>
  <si>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</si>
  <si>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</si>
  <si>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</si>
  <si>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</si>
  <si>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</si>
  <si>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</si>
  <si>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</si>
  <si>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</si>
  <si>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</si>
  <si>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</si>
  <si>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</si>
  <si>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</si>
  <si>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</si>
  <si>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</si>
  <si>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</si>
  <si>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</si>
  <si>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</si>
  <si>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</si>
  <si>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</si>
  <si>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</si>
  <si>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</si>
  <si>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</si>
  <si>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</si>
  <si>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</si>
  <si>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</si>
  <si>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</si>
  <si>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</si>
  <si>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</si>
  <si>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</si>
  <si>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</si>
  <si>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</si>
  <si>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</si>
  <si>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</si>
  <si>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</si>
  <si>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</si>
  <si>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</si>
  <si>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</si>
  <si>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</si>
  <si>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</si>
  <si>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</si>
  <si>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</si>
  <si>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</si>
  <si>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</si>
  <si>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</si>
  <si>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</si>
  <si>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</si>
  <si>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</si>
  <si>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</si>
  <si>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</si>
  <si>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</si>
  <si>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</si>
  <si>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</si>
  <si>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</si>
  <si>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</si>
  <si>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</si>
  <si>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</si>
  <si>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</si>
  <si>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</si>
  <si>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</si>
  <si>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</si>
  <si>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</si>
  <si>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</si>
  <si>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</si>
  <si>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</si>
  <si>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</si>
  <si>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</si>
  <si>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</si>
  <si>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</si>
  <si>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</si>
  <si>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</si>
  <si>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</si>
  <si>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</si>
  <si>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</si>
  <si>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</si>
  <si>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</si>
  <si>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</si>
  <si>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</si>
  <si>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</si>
  <si>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</si>
  <si>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</si>
  <si>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</si>
  <si>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</si>
  <si>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</si>
  <si>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</si>
  <si>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</si>
  <si>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</si>
  <si>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</si>
  <si>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</si>
  <si>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</si>
  <si>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</si>
  <si>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</si>
  <si>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</si>
  <si>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</si>
  <si>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</si>
  <si>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</si>
  <si>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</si>
  <si>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</si>
  <si>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</si>
  <si>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</si>
  <si>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</si>
  <si>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</si>
  <si>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</si>
  <si>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</si>
  <si>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</si>
  <si>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</si>
  <si>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</si>
  <si>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</si>
  <si>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</si>
  <si>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</si>
  <si>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</si>
  <si>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</si>
  <si>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</si>
  <si>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</si>
  <si>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</si>
  <si>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</si>
  <si>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</si>
  <si>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</si>
  <si>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</si>
  <si>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</si>
  <si>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</si>
  <si>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</si>
  <si>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</si>
  <si>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</si>
  <si>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</si>
  <si>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</si>
  <si>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</si>
  <si>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</si>
  <si>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</si>
  <si>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</si>
  <si>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</si>
  <si>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</si>
  <si>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</si>
  <si>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</si>
  <si>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</si>
  <si>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</si>
  <si>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</si>
  <si>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</si>
  <si>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</si>
  <si>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</si>
  <si>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</si>
  <si>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</si>
  <si>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</si>
  <si>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</si>
  <si>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</si>
  <si>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</si>
  <si>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</si>
  <si>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</si>
  <si>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</si>
  <si>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</si>
  <si>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</si>
  <si>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</si>
  <si>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</si>
  <si>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</si>
  <si>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</si>
  <si>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</si>
  <si>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</si>
  <si>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</si>
  <si>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</si>
  <si>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</si>
  <si>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</si>
  <si>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</si>
  <si>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</si>
  <si>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</si>
  <si>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</si>
  <si>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</si>
  <si>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</si>
  <si>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</si>
  <si>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</si>
  <si>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</si>
  <si>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</si>
  <si>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</si>
  <si>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</si>
  <si>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</si>
  <si>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</si>
  <si>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</si>
  <si>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</si>
  <si>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</si>
  <si>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</si>
  <si>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</si>
  <si>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</si>
  <si>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</si>
  <si>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</si>
  <si>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</si>
  <si>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</si>
  <si>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</si>
  <si>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</si>
  <si>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</si>
  <si>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</si>
  <si>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</si>
  <si>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</si>
  <si>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</si>
  <si>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</si>
  <si>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</si>
  <si>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</si>
  <si>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</si>
  <si>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</si>
  <si>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</si>
  <si>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</si>
  <si>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</si>
  <si>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</si>
  <si>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</si>
  <si>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</si>
  <si>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</si>
  <si>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</si>
  <si>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</si>
  <si>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</si>
  <si>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</si>
  <si>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</si>
  <si>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</si>
  <si>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</si>
  <si>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</si>
  <si>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</si>
  <si>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</si>
  <si>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</si>
  <si>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</si>
  <si>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</si>
  <si>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</si>
  <si>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</si>
  <si>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</si>
  <si>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</si>
  <si>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</si>
  <si>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</si>
  <si>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</si>
  <si>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</si>
  <si>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</si>
  <si>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</si>
  <si>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</si>
  <si>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</si>
  <si>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</si>
  <si>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</si>
  <si>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</si>
  <si>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</si>
  <si>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</si>
  <si>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</si>
  <si>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</si>
  <si>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</si>
  <si>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</si>
  <si>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</si>
  <si>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</si>
  <si>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</si>
  <si>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</si>
  <si>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</si>
  <si>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</si>
  <si>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</si>
  <si>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</si>
  <si>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</si>
  <si>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</si>
  <si>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</si>
  <si>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</si>
  <si>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</si>
  <si>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</si>
  <si>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</si>
  <si>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</si>
  <si>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</si>
  <si>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</si>
  <si>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</si>
  <si>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</si>
  <si>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</si>
  <si>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</si>
  <si>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</si>
  <si>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</si>
  <si>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</si>
  <si>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</si>
  <si>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</si>
  <si>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</si>
  <si>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</si>
  <si>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</si>
  <si>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</si>
  <si>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</si>
  <si>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</si>
  <si>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</si>
  <si>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</si>
  <si>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</si>
  <si>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</si>
  <si>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</si>
  <si>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</si>
  <si>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</si>
  <si>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</si>
  <si>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</si>
  <si>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</si>
  <si>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</si>
  <si>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</si>
  <si>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</si>
  <si>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</si>
  <si>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</si>
  <si>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</si>
  <si>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</si>
  <si>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</si>
  <si>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</si>
  <si>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</si>
  <si>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</si>
  <si>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</si>
  <si>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</si>
  <si>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</si>
  <si>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</si>
  <si>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</si>
  <si>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</si>
  <si>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</si>
  <si>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</si>
  <si>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</si>
  <si>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</si>
  <si>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</si>
  <si>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</si>
  <si>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</si>
  <si>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</si>
  <si>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</si>
  <si>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</si>
  <si>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</si>
  <si>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</si>
  <si>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</si>
  <si>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</si>
  <si>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</si>
  <si>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</si>
  <si>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</si>
  <si>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</si>
  <si>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</si>
  <si>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</si>
  <si>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</si>
  <si>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</si>
  <si>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</si>
  <si>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</si>
  <si>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</si>
  <si>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</si>
  <si>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</si>
  <si>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</si>
  <si>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</si>
  <si>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</si>
  <si>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</si>
  <si>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</si>
  <si>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</si>
  <si>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</si>
  <si>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</si>
  <si>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</si>
  <si>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</si>
  <si>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</si>
  <si>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</si>
  <si>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</si>
  <si>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</si>
  <si>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</si>
  <si>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</si>
  <si>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</si>
  <si>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</si>
  <si>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</si>
  <si>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</si>
  <si>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</si>
  <si>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</si>
  <si>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</si>
  <si>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</si>
  <si>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</si>
  <si>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</si>
  <si>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</si>
  <si>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</si>
  <si>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</si>
  <si>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</si>
  <si>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</si>
  <si>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</si>
  <si>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</si>
  <si>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</si>
  <si>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</si>
  <si>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</si>
  <si>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</si>
  <si>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</si>
  <si>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</si>
  <si>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</si>
  <si>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</si>
  <si>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</si>
  <si>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</si>
  <si>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</si>
  <si>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</si>
  <si>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</si>
  <si>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</si>
  <si>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</si>
  <si>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</si>
  <si>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</si>
  <si>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</si>
  <si>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</si>
  <si>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</si>
  <si>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</si>
  <si>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</si>
  <si>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</si>
  <si>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</si>
  <si>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</si>
  <si>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</si>
  <si>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</si>
  <si>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</si>
  <si>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</si>
  <si>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</si>
  <si>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</si>
  <si>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</si>
  <si>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</si>
  <si>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</si>
  <si>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</si>
  <si>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</si>
  <si>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</si>
  <si>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</si>
  <si>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</si>
  <si>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</si>
  <si>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</si>
  <si>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</si>
  <si>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</si>
  <si>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</si>
  <si>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</si>
  <si>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</si>
  <si>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</si>
  <si>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</si>
  <si>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</si>
  <si>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</si>
  <si>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</si>
  <si>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</si>
  <si>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</si>
  <si>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</si>
  <si>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</si>
  <si>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</si>
  <si>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</si>
  <si>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</si>
  <si>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</si>
  <si>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</si>
  <si>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</si>
  <si>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</si>
  <si>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</si>
  <si>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</si>
  <si>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</si>
  <si>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</si>
  <si>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</si>
  <si>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</si>
  <si>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</si>
  <si>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</si>
  <si>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</si>
  <si>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</si>
  <si>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</si>
  <si>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</si>
  <si>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</si>
  <si>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</si>
  <si>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</si>
  <si>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</si>
  <si>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</si>
  <si>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</si>
  <si>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</si>
  <si>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</si>
  <si>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</si>
  <si>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</si>
  <si>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</si>
  <si>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</si>
  <si>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</si>
  <si>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</si>
  <si>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</si>
  <si>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</si>
  <si>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</si>
  <si>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</si>
  <si>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</si>
  <si>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</si>
  <si>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</si>
  <si>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</si>
  <si>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</si>
  <si>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</si>
  <si>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</si>
  <si>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</si>
  <si>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</si>
  <si>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</si>
  <si>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</si>
  <si>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</si>
  <si>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</si>
  <si>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</si>
  <si>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</si>
  <si>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</si>
  <si>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</si>
  <si>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</si>
  <si>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</si>
  <si>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</si>
  <si>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</si>
  <si>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</si>
  <si>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</si>
  <si>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</si>
  <si>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</si>
  <si>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</si>
  <si>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</si>
  <si>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</si>
  <si>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</si>
  <si>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</si>
  <si>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</si>
  <si>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</si>
  <si>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</si>
  <si>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</si>
  <si>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</si>
  <si>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</si>
  <si>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</si>
  <si>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</si>
  <si>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</si>
  <si>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</si>
  <si>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</si>
  <si>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</si>
  <si>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</si>
  <si>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</si>
  <si>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</si>
  <si>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</si>
  <si>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</si>
  <si>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</si>
  <si>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</si>
  <si>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</si>
  <si>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</si>
  <si>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</si>
  <si>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</si>
  <si>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</si>
  <si>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</si>
  <si>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</si>
  <si>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</si>
  <si>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</si>
  <si>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</si>
  <si>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</si>
  <si>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</si>
  <si>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</si>
  <si>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</si>
  <si>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</si>
  <si>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</si>
  <si>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</si>
  <si>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</si>
  <si>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</si>
  <si>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</si>
  <si>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</si>
  <si>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</si>
  <si>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</si>
  <si>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</si>
  <si>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</si>
  <si>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</si>
  <si>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</si>
  <si>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</si>
  <si>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</si>
  <si>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</si>
  <si>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</si>
  <si>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</si>
  <si>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</si>
  <si>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</si>
  <si>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</si>
  <si>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</si>
  <si>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</si>
  <si>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</si>
  <si>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</si>
  <si>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</si>
  <si>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</si>
  <si>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</si>
  <si>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</si>
  <si>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</si>
  <si>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</si>
  <si>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</si>
  <si>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</si>
  <si>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</si>
  <si>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</si>
  <si>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</si>
  <si>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</si>
  <si>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</si>
  <si>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</si>
  <si>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</si>
  <si>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</si>
  <si>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</si>
  <si>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</si>
  <si>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</si>
  <si>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</si>
  <si>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</si>
  <si>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</si>
  <si>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</si>
  <si>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</si>
  <si>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</si>
  <si>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</si>
  <si>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</si>
  <si>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</si>
  <si>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</si>
  <si>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</si>
  <si>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</si>
  <si>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</si>
  <si>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</si>
  <si>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</si>
  <si>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</si>
  <si>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</si>
  <si>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</si>
  <si>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</si>
  <si>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</si>
  <si>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</si>
  <si>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</si>
  <si>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</si>
  <si>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</si>
  <si>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</si>
  <si>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</si>
  <si>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</si>
  <si>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</si>
  <si>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</si>
  <si>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</si>
  <si>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</si>
  <si>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</si>
  <si>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</si>
  <si>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</si>
  <si>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</si>
  <si>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</si>
  <si>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</si>
  <si>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</si>
  <si>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</si>
  <si>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</si>
  <si>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</si>
  <si>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</si>
  <si>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</si>
  <si>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</si>
  <si>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</si>
  <si>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</si>
  <si>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</si>
  <si>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</si>
  <si>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</si>
  <si>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</si>
  <si>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</si>
  <si>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</si>
  <si>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</si>
  <si>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</si>
  <si>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</si>
  <si>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</si>
  <si>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</si>
  <si>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</si>
  <si>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</si>
  <si>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</si>
  <si>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</si>
  <si>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</si>
  <si>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</si>
  <si>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</si>
  <si>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</si>
  <si>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</si>
  <si>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</si>
  <si>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</si>
  <si>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</si>
  <si>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</si>
  <si>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</si>
  <si>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</si>
  <si>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</si>
  <si>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</si>
  <si>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</si>
  <si>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</si>
  <si>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</si>
  <si>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</si>
  <si>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</si>
  <si>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</si>
  <si>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</si>
  <si>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</si>
  <si>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</si>
  <si>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</si>
  <si>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</si>
  <si>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</si>
  <si>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</si>
  <si>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</si>
  <si>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</si>
  <si>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</si>
  <si>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</si>
  <si>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</si>
  <si>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</si>
  <si>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</si>
  <si>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</si>
  <si>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</si>
  <si>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</si>
  <si>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</si>
  <si>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</si>
  <si>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</si>
  <si>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</si>
  <si>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</si>
  <si>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</si>
  <si>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</si>
  <si>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</si>
  <si>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</si>
  <si>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</si>
  <si>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</si>
  <si>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</si>
  <si>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</si>
  <si>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</si>
  <si>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</si>
  <si>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</si>
  <si>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</si>
  <si>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</si>
  <si>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</si>
  <si>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</si>
  <si>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</si>
  <si>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</si>
  <si>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</si>
  <si>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</si>
  <si>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</si>
  <si>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</si>
  <si>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</si>
  <si>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</si>
  <si>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</si>
  <si>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</si>
  <si>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</si>
  <si>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</si>
  <si>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</si>
  <si>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</si>
  <si>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</si>
  <si>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</si>
  <si>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</si>
  <si>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</si>
  <si>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</si>
  <si>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</si>
  <si>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</si>
  <si>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</si>
  <si>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</si>
  <si>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</si>
  <si>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</si>
  <si>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</si>
  <si>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</si>
  <si>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</si>
  <si>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</si>
  <si>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</si>
  <si>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</si>
  <si>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</si>
  <si>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</si>
  <si>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</si>
  <si>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</si>
  <si>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</si>
  <si>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</si>
  <si>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</si>
  <si>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</si>
  <si>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</si>
  <si>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</si>
  <si>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</si>
  <si>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</si>
  <si>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</si>
  <si>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</si>
  <si>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</si>
  <si>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</si>
  <si>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</si>
  <si>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</si>
  <si>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</si>
  <si>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</si>
  <si>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</si>
  <si>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</si>
  <si>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</si>
  <si>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</si>
  <si>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</si>
  <si>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</si>
  <si>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</si>
  <si>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</si>
  <si>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</si>
  <si>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</si>
  <si>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</si>
  <si>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</si>
  <si>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</si>
  <si>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</si>
  <si>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</si>
  <si>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</si>
  <si>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</si>
  <si>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</si>
  <si>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</si>
  <si>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</si>
  <si>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</si>
  <si>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</si>
  <si>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</si>
  <si>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</si>
  <si>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</si>
  <si>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</si>
  <si>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</si>
  <si>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</si>
  <si>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</si>
  <si>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</si>
  <si>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</si>
  <si>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</si>
  <si>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</si>
  <si>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</si>
  <si>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</si>
  <si>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</si>
  <si>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</si>
  <si>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</si>
  <si>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</si>
  <si>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</si>
  <si>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</si>
  <si>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</si>
  <si>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</si>
  <si>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</si>
  <si>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</si>
  <si>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</si>
  <si>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</si>
  <si>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</si>
  <si>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</si>
  <si>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</si>
  <si>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</si>
  <si>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</si>
  <si>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</si>
  <si>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</si>
  <si>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</si>
  <si>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</si>
  <si>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</si>
  <si>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</si>
  <si>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</si>
  <si>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</si>
  <si>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</si>
  <si>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</si>
  <si>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</si>
  <si>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</si>
  <si>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</si>
  <si>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</si>
  <si>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</si>
  <si>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</si>
  <si>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</si>
  <si>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</si>
  <si>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</si>
  <si>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</si>
  <si>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</si>
  <si>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</si>
  <si>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</si>
  <si>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</si>
  <si>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</si>
  <si>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</si>
  <si>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</si>
  <si>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</si>
  <si>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</si>
  <si>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</si>
  <si>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</si>
  <si>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</si>
  <si>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</si>
  <si>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</si>
  <si>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</si>
  <si>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</si>
  <si>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</si>
  <si>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</si>
  <si>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</si>
  <si>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</si>
  <si>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</si>
  <si>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</si>
  <si>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</si>
  <si>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</si>
  <si>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</si>
  <si>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</si>
  <si>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</si>
  <si>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</si>
  <si>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</si>
  <si>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</si>
  <si>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</si>
  <si>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</si>
  <si>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</si>
  <si>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</si>
  <si>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</si>
  <si>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</si>
  <si>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</si>
  <si>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</si>
  <si>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</si>
  <si>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</si>
  <si>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</si>
  <si>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</si>
  <si>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</si>
  <si>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</si>
  <si>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</si>
  <si>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</si>
  <si>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</si>
  <si>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</si>
  <si>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</si>
  <si>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</si>
  <si>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</si>
  <si>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</si>
  <si>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</si>
  <si>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</si>
  <si>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</si>
  <si>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</si>
  <si>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</si>
  <si>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</si>
  <si>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</si>
  <si>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</si>
  <si>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</si>
  <si>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</si>
  <si>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</si>
  <si>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</si>
  <si>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</si>
  <si>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</si>
  <si>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</si>
  <si>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</si>
  <si>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</si>
  <si>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</si>
  <si>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</si>
  <si>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</si>
  <si>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</si>
  <si>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</si>
  <si>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</si>
  <si>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</si>
  <si>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</si>
  <si>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</si>
  <si>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</si>
  <si>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</si>
  <si>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</si>
  <si>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</si>
  <si>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</si>
  <si>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</si>
  <si>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</si>
  <si>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</si>
  <si>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</si>
  <si>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</si>
  <si>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</si>
  <si>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</si>
  <si>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</si>
  <si>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</si>
  <si>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</si>
  <si>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</si>
  <si>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</si>
  <si>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</si>
  <si>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</si>
  <si>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</si>
  <si>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</si>
  <si>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</si>
  <si>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</si>
  <si>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</si>
  <si>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</si>
  <si>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</si>
  <si>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</si>
  <si>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</si>
  <si>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</si>
  <si>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</si>
  <si>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</si>
  <si>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</si>
  <si>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</si>
  <si>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</si>
  <si>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</si>
  <si>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</si>
  <si>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</si>
  <si>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</si>
  <si>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</si>
  <si>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</si>
  <si>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</si>
  <si>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</si>
  <si>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</si>
  <si>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</si>
  <si>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</si>
  <si>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</si>
  <si>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</si>
  <si>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</si>
  <si>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</si>
  <si>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</si>
  <si>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</si>
  <si>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</si>
  <si>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</si>
  <si>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</si>
  <si>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</si>
  <si>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</si>
  <si>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</si>
  <si>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</si>
  <si>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</si>
  <si>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</si>
  <si>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</si>
  <si>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</si>
  <si>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</si>
  <si>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</si>
  <si>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</si>
  <si>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</si>
  <si>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</si>
  <si>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</si>
  <si>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</si>
  <si>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</si>
  <si>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</si>
  <si>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</si>
  <si>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</si>
  <si>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</si>
  <si>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</si>
  <si>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</si>
  <si>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</si>
  <si>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</si>
  <si>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</si>
  <si>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</si>
  <si>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</si>
  <si>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</si>
  <si>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</si>
  <si>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</si>
  <si>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</si>
  <si>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</si>
  <si>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</si>
  <si>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</si>
  <si>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</si>
  <si>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</si>
  <si>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</si>
  <si>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</si>
  <si>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</si>
  <si>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</si>
  <si>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</si>
  <si>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</si>
  <si>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</si>
  <si>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</si>
  <si>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</si>
  <si>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</si>
  <si>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</si>
  <si>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</si>
  <si>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</si>
  <si>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</si>
  <si>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</si>
  <si>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</si>
  <si>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</si>
  <si>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</si>
  <si>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</si>
  <si>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</si>
  <si>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</si>
  <si>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</si>
  <si>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</si>
  <si>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</si>
  <si>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</si>
  <si>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</si>
  <si>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</si>
  <si>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</si>
  <si>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</si>
  <si>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</si>
  <si>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</si>
  <si>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</si>
  <si>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</si>
  <si>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</si>
  <si>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</si>
  <si>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</si>
  <si>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</si>
  <si>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</si>
  <si>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</si>
  <si>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</si>
  <si>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</si>
  <si>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</si>
  <si>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</si>
  <si>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</si>
  <si>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</si>
  <si>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</si>
  <si>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</si>
  <si>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</si>
  <si>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</si>
  <si>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</si>
  <si>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</si>
  <si>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</si>
  <si>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</si>
  <si>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</si>
  <si>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</si>
  <si>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</si>
  <si>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</si>
  <si>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</si>
  <si>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</si>
  <si>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</si>
  <si>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</si>
  <si>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</si>
  <si>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</si>
  <si>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</si>
  <si>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</si>
  <si>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</si>
  <si>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</si>
  <si>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</si>
  <si>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</si>
  <si>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</si>
  <si>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</si>
  <si>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</si>
  <si>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</si>
  <si>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</si>
  <si>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</si>
  <si>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</si>
  <si>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</si>
  <si>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</si>
  <si>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</si>
  <si>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</si>
  <si>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</si>
  <si>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</si>
  <si>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</si>
  <si>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</si>
  <si>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</si>
  <si>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</si>
  <si>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</si>
  <si>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</si>
  <si>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</si>
  <si>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</si>
  <si>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</si>
  <si>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</si>
  <si>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</si>
  <si>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</si>
  <si>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</si>
  <si>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</si>
  <si>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</si>
  <si>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</si>
  <si>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</si>
  <si>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</si>
  <si>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</si>
  <si>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</si>
  <si>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</si>
  <si>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</si>
  <si>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</si>
  <si>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</si>
  <si>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</si>
  <si>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</si>
  <si>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</si>
  <si>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</si>
  <si>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</si>
  <si>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</si>
  <si>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</si>
  <si>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</si>
  <si>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</si>
  <si>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</si>
  <si>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</si>
  <si>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</si>
  <si>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</si>
  <si>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</si>
  <si>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</si>
  <si>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</si>
  <si>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</si>
  <si>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</si>
  <si>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</si>
  <si>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</si>
  <si>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</si>
  <si>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</si>
  <si>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</si>
  <si>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</si>
  <si>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</si>
  <si>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</si>
  <si>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</si>
  <si>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</si>
  <si>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</si>
  <si>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</si>
  <si>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</si>
  <si>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</si>
  <si>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</si>
  <si>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</si>
  <si>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</si>
  <si>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</si>
  <si>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</si>
  <si>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</si>
  <si>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</si>
  <si>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</si>
  <si>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</si>
  <si>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</si>
  <si>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</si>
  <si>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</si>
  <si>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</si>
  <si>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</si>
  <si>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</si>
  <si>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</si>
  <si>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</si>
  <si>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</si>
  <si>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</si>
  <si>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</si>
  <si>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</si>
  <si>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</si>
  <si>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</si>
  <si>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</si>
  <si>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</si>
  <si>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</si>
  <si>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</si>
  <si>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</si>
  <si>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</si>
  <si>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</si>
  <si>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</si>
  <si>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</si>
  <si>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</si>
  <si>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</si>
  <si>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</si>
  <si>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</si>
  <si>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</si>
  <si>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</si>
  <si>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</si>
  <si>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</si>
  <si>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</si>
  <si>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</si>
  <si>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</si>
  <si>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</si>
  <si>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</si>
  <si>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</si>
  <si>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</si>
  <si>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</si>
  <si>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</si>
  <si>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</si>
  <si>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</si>
  <si>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</si>
  <si>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</si>
  <si>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</si>
  <si>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</si>
  <si>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</si>
  <si>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</si>
  <si>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</si>
  <si>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</si>
  <si>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</si>
  <si>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</si>
  <si>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</si>
  <si>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</si>
  <si>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</si>
  <si>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</si>
  <si>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</si>
  <si>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</si>
  <si>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</si>
  <si>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</si>
  <si>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</si>
  <si>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</si>
  <si>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</si>
  <si>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</si>
  <si>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</si>
  <si>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</si>
  <si>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</si>
  <si>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</si>
  <si>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</si>
  <si>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</si>
  <si>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</si>
  <si>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</si>
  <si>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</si>
  <si>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</si>
  <si>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</si>
  <si>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</si>
  <si>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</si>
  <si>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</si>
  <si>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</si>
  <si>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</si>
  <si>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</si>
  <si>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</si>
  <si>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</si>
  <si>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</si>
  <si>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</si>
  <si>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</si>
  <si>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</si>
  <si>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</si>
  <si>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</si>
  <si>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</si>
  <si>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</si>
  <si>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</si>
  <si>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</si>
  <si>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</si>
  <si>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</si>
  <si>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</si>
  <si>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</si>
  <si>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</si>
  <si>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</si>
  <si>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</si>
  <si>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</si>
  <si>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</si>
  <si>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</si>
  <si>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</si>
  <si>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</si>
  <si>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</si>
  <si>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</si>
  <si>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</si>
  <si>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</si>
  <si>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</si>
  <si>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</si>
  <si>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</si>
  <si>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</si>
  <si>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</si>
  <si>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</si>
  <si>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</si>
  <si>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</si>
  <si>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</si>
  <si>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</si>
  <si>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</si>
  <si>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</si>
  <si>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</si>
  <si>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</si>
  <si>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</si>
  <si>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</si>
  <si>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</si>
  <si>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</si>
  <si>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</si>
  <si>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</si>
  <si>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</si>
  <si>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</si>
  <si>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</si>
  <si>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</si>
  <si>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</si>
  <si>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</si>
  <si>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</si>
  <si>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</si>
  <si>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</si>
  <si>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</si>
  <si>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</si>
  <si>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</si>
  <si>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</si>
  <si>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</si>
  <si>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</si>
  <si>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</si>
  <si>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</si>
  <si>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</si>
  <si>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</si>
  <si>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</si>
  <si>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</si>
  <si>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</si>
  <si>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</si>
  <si>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</si>
  <si>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</si>
  <si>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</si>
  <si>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</si>
  <si>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</si>
  <si>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</si>
  <si>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</si>
  <si>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</si>
  <si>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</si>
  <si>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</si>
  <si>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</si>
  <si>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</si>
  <si>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</si>
  <si>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</si>
  <si>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</si>
  <si>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</si>
  <si>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</si>
  <si>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</si>
  <si>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</si>
  <si>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</si>
  <si>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</si>
  <si>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</si>
  <si>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</si>
  <si>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</si>
  <si>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</si>
  <si>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</si>
  <si>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</si>
  <si>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</si>
  <si>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</si>
  <si>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</si>
  <si>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</si>
  <si>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</si>
  <si>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</si>
  <si>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</si>
  <si>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</si>
  <si>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</si>
  <si>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</si>
  <si>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</si>
  <si>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</si>
  <si>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</si>
  <si>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</si>
  <si>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</si>
  <si>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</si>
  <si>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</si>
  <si>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</si>
  <si>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</si>
  <si>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</si>
  <si>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</si>
  <si>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</si>
  <si>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</si>
  <si>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</si>
  <si>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</si>
  <si>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</si>
  <si>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</si>
  <si>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</si>
  <si>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</si>
  <si>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</si>
  <si>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</si>
  <si>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</si>
  <si>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</si>
  <si>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</si>
  <si>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</si>
  <si>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</si>
  <si>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</si>
  <si>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</si>
  <si>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</si>
  <si>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</si>
  <si>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</si>
  <si>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</si>
  <si>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</si>
  <si>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</si>
  <si>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</si>
  <si>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</si>
  <si>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</si>
  <si>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</si>
  <si>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</si>
  <si>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</si>
  <si>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</si>
  <si>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</si>
  <si>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</si>
  <si>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</si>
  <si>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</si>
  <si>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</si>
  <si>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</si>
  <si>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</si>
  <si>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</si>
  <si>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</si>
  <si>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</si>
  <si>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</si>
  <si>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</si>
  <si>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</si>
  <si>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</si>
  <si>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</si>
  <si>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</si>
  <si>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</si>
  <si>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</si>
  <si>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</si>
  <si>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</si>
  <si>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</si>
  <si>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</si>
  <si>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</si>
  <si>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</si>
  <si>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</si>
  <si>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</si>
  <si>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</si>
  <si>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</si>
  <si>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</si>
  <si>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</si>
  <si>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</si>
  <si>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</si>
  <si>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</si>
  <si>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</si>
  <si>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</si>
  <si>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</si>
  <si>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</si>
  <si>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</si>
  <si>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</si>
  <si>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</si>
  <si>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</si>
  <si>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</si>
  <si>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</si>
  <si>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</si>
  <si>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</si>
  <si>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</si>
  <si>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</si>
  <si>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</si>
  <si>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</si>
  <si>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</si>
  <si>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</si>
  <si>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</si>
  <si>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</si>
  <si>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</si>
  <si>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</si>
  <si>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</si>
  <si>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</si>
  <si>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</si>
  <si>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</si>
  <si>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</si>
  <si>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</si>
  <si>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</si>
  <si>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</si>
  <si>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</si>
  <si>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</si>
  <si>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</si>
  <si>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</si>
  <si>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</si>
  <si>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</si>
  <si>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</si>
  <si>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</si>
  <si>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</si>
  <si>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</si>
  <si>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</si>
  <si>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</si>
  <si>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</si>
  <si>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</si>
  <si>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</si>
  <si>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</si>
  <si>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</si>
  <si>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</si>
  <si>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</si>
  <si>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</si>
  <si>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</si>
  <si>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</si>
  <si>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</si>
  <si>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</si>
  <si>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</si>
  <si>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</si>
  <si>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</si>
  <si>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</si>
  <si>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</si>
  <si>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</si>
  <si>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</si>
  <si>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</si>
  <si>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</si>
  <si>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</si>
  <si>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</si>
  <si>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</si>
  <si>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</si>
  <si>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</si>
  <si>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</si>
  <si>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</si>
  <si>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</si>
  <si>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</si>
  <si>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</si>
  <si>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</si>
  <si>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</si>
  <si>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</si>
  <si>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</si>
  <si>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</si>
  <si>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</si>
  <si>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</si>
  <si>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</si>
  <si>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</si>
  <si>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</si>
  <si>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</si>
  <si>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</si>
  <si>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</si>
  <si>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</si>
  <si>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</si>
  <si>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</si>
  <si>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</si>
  <si>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</si>
  <si>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</si>
  <si>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</si>
  <si>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</si>
  <si>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</si>
  <si>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</si>
  <si>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</si>
  <si>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</si>
  <si>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</si>
  <si>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</si>
  <si>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</si>
  <si>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</si>
  <si>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</si>
  <si>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</si>
  <si>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</si>
  <si>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</si>
  <si>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</si>
  <si>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</si>
  <si>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</si>
  <si>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</si>
  <si>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</si>
  <si>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</si>
  <si>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</si>
  <si>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</si>
  <si>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</si>
  <si>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</si>
  <si>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</si>
  <si>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</si>
  <si>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</si>
  <si>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</si>
  <si>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</si>
  <si>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</si>
  <si>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</si>
  <si>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</si>
  <si>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</si>
  <si>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</si>
  <si>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</si>
  <si>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</si>
  <si>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</si>
  <si>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</si>
  <si>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</si>
  <si>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</si>
  <si>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</si>
  <si>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</si>
  <si>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</si>
  <si>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</si>
  <si>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</si>
  <si>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</si>
  <si>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</si>
  <si>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</si>
  <si>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</si>
  <si>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</si>
  <si>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</si>
  <si>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</si>
  <si>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</si>
  <si>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</si>
  <si>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</si>
  <si>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</si>
  <si>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</si>
  <si>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</si>
  <si>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</si>
  <si>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</si>
  <si>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</si>
  <si>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</si>
  <si>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</si>
  <si>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</si>
  <si>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</si>
  <si>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</si>
  <si>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</si>
  <si>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</si>
  <si>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</si>
  <si>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</si>
  <si>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</si>
  <si>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</si>
  <si>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</si>
  <si>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</si>
  <si>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</si>
  <si>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</si>
  <si>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</si>
  <si>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</si>
  <si>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</si>
  <si>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</si>
  <si>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</si>
  <si>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</si>
  <si>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</si>
  <si>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</si>
  <si>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</si>
  <si>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</si>
  <si>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</si>
  <si>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</si>
  <si>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</si>
  <si>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</si>
  <si>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</si>
  <si>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</si>
  <si>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</si>
  <si>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</si>
  <si>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</si>
  <si>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</si>
  <si>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</si>
  <si>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</si>
  <si>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</si>
  <si>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</si>
  <si>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</si>
  <si>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</si>
  <si>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</si>
  <si>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</si>
  <si>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</si>
  <si>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</si>
  <si>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</si>
  <si>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</si>
  <si>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</si>
  <si>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</si>
  <si>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</si>
  <si>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</si>
  <si>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</si>
  <si>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</si>
  <si>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</si>
  <si>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</si>
  <si>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</si>
  <si>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</si>
  <si>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</si>
  <si>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</si>
  <si>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</si>
  <si>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</si>
  <si>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</si>
  <si>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</si>
  <si>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</si>
  <si>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</si>
  <si>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</si>
  <si>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</si>
  <si>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</si>
  <si>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</si>
  <si>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</si>
  <si>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</si>
  <si>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</si>
  <si>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</si>
  <si>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</si>
  <si>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</si>
  <si>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</si>
  <si>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</si>
  <si>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</si>
  <si>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</si>
  <si>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</si>
  <si>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</si>
  <si>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</si>
  <si>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</si>
  <si>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</si>
  <si>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</si>
  <si>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</si>
  <si>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</si>
  <si>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</si>
  <si>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</si>
  <si>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</si>
  <si>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</si>
  <si>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</si>
  <si>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</si>
  <si>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</si>
  <si>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</si>
  <si>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</si>
  <si>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</si>
  <si>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</si>
  <si>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</si>
  <si>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</si>
  <si>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</si>
  <si>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</si>
  <si>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</si>
  <si>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</si>
  <si>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</si>
  <si>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</si>
  <si>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</si>
  <si>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</si>
  <si>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</si>
  <si>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</si>
  <si>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</si>
  <si>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</si>
  <si>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</si>
  <si>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</si>
  <si>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</si>
  <si>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</si>
  <si>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</si>
  <si>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</si>
  <si>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</si>
  <si>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</si>
  <si>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</si>
  <si>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</si>
  <si>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</si>
  <si>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</si>
  <si>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</si>
  <si>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</si>
  <si>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</si>
  <si>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</si>
  <si>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</si>
  <si>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</si>
  <si>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</si>
  <si>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</si>
  <si>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</si>
  <si>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</si>
  <si>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</si>
  <si>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</si>
  <si>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</si>
  <si>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</si>
  <si>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</si>
  <si>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</si>
  <si>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</si>
  <si>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</si>
  <si>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</si>
  <si>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</si>
  <si>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</si>
  <si>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</si>
  <si>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</si>
  <si>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</si>
  <si>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</si>
  <si>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</si>
  <si>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</si>
  <si>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</si>
  <si>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</si>
  <si>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</si>
  <si>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</si>
  <si>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</si>
  <si>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</si>
  <si>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</si>
  <si>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</si>
  <si>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</si>
  <si>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</si>
  <si>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</si>
  <si>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</si>
  <si>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</si>
  <si>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</si>
  <si>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</si>
  <si>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</si>
  <si>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</si>
  <si>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</si>
  <si>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</si>
  <si>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</si>
  <si>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</si>
  <si>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</si>
  <si>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</si>
  <si>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</si>
  <si>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</si>
  <si>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</si>
  <si>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</si>
  <si>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</si>
  <si>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</si>
  <si>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</si>
  <si>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</si>
  <si>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</si>
  <si>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</si>
  <si>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</si>
  <si>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</si>
  <si>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</si>
  <si>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</si>
  <si>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</si>
  <si>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</si>
  <si>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</si>
  <si>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</si>
  <si>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</si>
  <si>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</si>
  <si>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</si>
  <si>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</si>
  <si>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</si>
  <si>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</si>
  <si>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</si>
  <si>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</si>
  <si>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</si>
  <si>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</si>
  <si>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</si>
  <si>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</si>
  <si>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</si>
  <si>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</si>
  <si>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</si>
  <si>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</si>
  <si>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</si>
  <si>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</si>
  <si>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</si>
  <si>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</si>
  <si>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</si>
  <si>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</si>
  <si>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</si>
  <si>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</si>
  <si>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</si>
  <si>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</si>
  <si>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</si>
  <si>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</si>
  <si>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</si>
  <si>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</si>
  <si>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</si>
  <si>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</si>
  <si>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</si>
  <si>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</si>
  <si>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</si>
  <si>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</si>
  <si>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</si>
  <si>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</si>
  <si>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</si>
  <si>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</si>
  <si>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</si>
  <si>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</si>
  <si>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</si>
  <si>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</si>
  <si>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</si>
  <si>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</si>
  <si>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</si>
  <si>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</si>
  <si>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</si>
  <si>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</si>
  <si>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</si>
  <si>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</si>
  <si>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</si>
  <si>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</si>
  <si>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</si>
  <si>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</si>
  <si>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</si>
  <si>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</si>
  <si>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</si>
  <si>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</si>
  <si>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</si>
  <si>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</si>
  <si>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</si>
  <si>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</si>
  <si>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</si>
  <si>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</si>
  <si>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</si>
  <si>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</si>
  <si>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</si>
  <si>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</si>
  <si>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</si>
  <si>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</si>
  <si>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</si>
  <si>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</si>
  <si>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</si>
  <si>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</si>
  <si>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</si>
  <si>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</si>
  <si>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</si>
  <si>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</si>
  <si>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</si>
  <si>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</si>
  <si>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</si>
  <si>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</si>
  <si>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</si>
  <si>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</si>
  <si>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</si>
  <si>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</si>
  <si>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</si>
  <si>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</si>
  <si>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</si>
  <si>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</si>
  <si>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</si>
  <si>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</si>
  <si>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</si>
  <si>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</si>
  <si>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</si>
  <si>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</si>
  <si>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</si>
  <si>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</si>
  <si>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</si>
  <si>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</si>
  <si>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</si>
  <si>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</si>
  <si>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</si>
  <si>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</si>
  <si>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</si>
  <si>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</si>
  <si>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</si>
  <si>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</si>
  <si>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</si>
  <si>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</si>
  <si>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</si>
  <si>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</si>
  <si>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</si>
  <si>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</si>
  <si>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</si>
  <si>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</si>
  <si>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</si>
  <si>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</si>
  <si>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</si>
  <si>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</si>
  <si>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</si>
  <si>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</si>
  <si>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</si>
  <si>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</si>
  <si>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</si>
  <si>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</si>
  <si>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</si>
  <si>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</si>
  <si>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</si>
  <si>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</si>
  <si>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</si>
  <si>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</si>
  <si>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</si>
  <si>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</si>
  <si>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</si>
  <si>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</si>
  <si>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</si>
  <si>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</si>
  <si>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</si>
  <si>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</si>
  <si>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</si>
  <si>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</si>
  <si>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</si>
  <si>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</si>
  <si>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</si>
  <si>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</si>
  <si>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</si>
  <si>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</si>
  <si>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</si>
  <si>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</si>
  <si>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</si>
  <si>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</si>
  <si>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</si>
  <si>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</si>
  <si>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</si>
  <si>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</si>
  <si>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</si>
  <si>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</si>
  <si>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</si>
  <si>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</si>
  <si>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</si>
  <si>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</si>
  <si>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</si>
  <si>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</si>
  <si>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</si>
  <si>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</si>
  <si>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</si>
  <si>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</si>
  <si>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</si>
  <si>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</si>
  <si>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</si>
  <si>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</si>
  <si>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</si>
  <si>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</si>
  <si>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</si>
  <si>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</si>
  <si>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</si>
  <si>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</si>
  <si>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</si>
  <si>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</si>
  <si>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</si>
  <si>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</si>
  <si>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</si>
  <si>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</si>
  <si>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</si>
  <si>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</si>
  <si>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</si>
  <si>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</si>
  <si>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</si>
  <si>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</si>
  <si>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</si>
  <si>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</si>
  <si>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</si>
  <si>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</si>
  <si>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</si>
  <si>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</si>
  <si>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</si>
  <si>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</si>
  <si>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</si>
  <si>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</si>
  <si>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</si>
  <si>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</si>
  <si>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</si>
  <si>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</si>
  <si>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</si>
  <si>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</si>
  <si>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</si>
  <si>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</si>
  <si>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</si>
  <si>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</si>
  <si>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</si>
  <si>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</si>
  <si>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</si>
  <si>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</si>
  <si>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</si>
  <si>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</si>
  <si>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</si>
  <si>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</si>
  <si>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</si>
  <si>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</si>
  <si>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</si>
  <si>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</si>
  <si>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</si>
  <si>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</si>
  <si>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</si>
  <si>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</si>
  <si>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</si>
  <si>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</si>
  <si>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</si>
  <si>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</si>
  <si>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</si>
  <si>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</si>
  <si>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</si>
  <si>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</si>
  <si>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</si>
  <si>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</si>
  <si>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</si>
  <si>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</si>
  <si>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</si>
  <si>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</si>
  <si>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</si>
  <si>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</si>
  <si>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</si>
  <si>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</si>
  <si>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</si>
  <si>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</si>
  <si>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</si>
  <si>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</si>
  <si>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</si>
  <si>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</si>
  <si>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</si>
  <si>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</si>
  <si>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</si>
  <si>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</si>
  <si>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</si>
  <si>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</si>
  <si>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</si>
  <si>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</si>
  <si>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</si>
  <si>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</si>
  <si>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</si>
  <si>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</si>
  <si>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</si>
  <si>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</si>
  <si>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</si>
  <si>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</si>
  <si>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</si>
  <si>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</si>
  <si>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</si>
  <si>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</si>
  <si>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</si>
  <si>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</si>
  <si>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</si>
  <si>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</si>
  <si>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</si>
  <si>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</si>
  <si>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</si>
  <si>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</si>
  <si>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</si>
  <si>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</si>
  <si>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</si>
  <si>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</si>
  <si>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</si>
  <si>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</si>
  <si>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</si>
  <si>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</si>
  <si>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</si>
  <si>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</si>
  <si>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</si>
  <si>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</si>
  <si>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</si>
  <si>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</si>
  <si>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</si>
  <si>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</si>
  <si>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</si>
  <si>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</si>
  <si>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</si>
  <si>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</si>
  <si>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</si>
  <si>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</si>
  <si>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</si>
  <si>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</si>
  <si>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</si>
  <si>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</si>
  <si>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</si>
  <si>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</si>
  <si>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</si>
  <si>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</si>
  <si>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</si>
  <si>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</si>
  <si>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</si>
  <si>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</si>
  <si>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</si>
  <si>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</si>
  <si>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</si>
  <si>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</si>
  <si>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</si>
  <si>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</si>
  <si>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</si>
  <si>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</si>
  <si>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</si>
  <si>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</si>
  <si>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</si>
  <si>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</si>
  <si>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</si>
  <si>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</si>
  <si>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</si>
  <si>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</si>
  <si>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</si>
  <si>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</si>
  <si>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</si>
  <si>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</si>
  <si>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</si>
  <si>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</si>
  <si>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</si>
  <si>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</si>
  <si>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</si>
  <si>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</si>
  <si>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</si>
  <si>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</si>
  <si>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</si>
  <si>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</si>
  <si>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</si>
  <si>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</si>
  <si>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</si>
  <si>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</si>
  <si>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</si>
  <si>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</si>
  <si>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</si>
  <si>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</si>
  <si>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</si>
  <si>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</si>
  <si>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</si>
  <si>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</si>
  <si>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</si>
  <si>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</si>
  <si>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</si>
  <si>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</si>
  <si>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</si>
  <si>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</si>
  <si>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</si>
  <si>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</si>
  <si>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</si>
  <si>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</si>
  <si>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</si>
  <si>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</si>
  <si>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</si>
  <si>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</si>
  <si>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</si>
  <si>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</si>
  <si>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</si>
  <si>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</si>
  <si>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</si>
  <si>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</si>
  <si>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</si>
  <si>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</si>
  <si>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</si>
  <si>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</si>
  <si>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</si>
  <si>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</si>
  <si>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</si>
  <si>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</si>
  <si>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</si>
  <si>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</si>
  <si>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</si>
  <si>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</si>
  <si>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</si>
  <si>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</si>
  <si>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</si>
  <si>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</si>
  <si>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</si>
  <si>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</si>
  <si>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</si>
  <si>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</si>
  <si>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</si>
  <si>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</si>
  <si>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</si>
  <si>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</si>
  <si>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</si>
  <si>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</si>
  <si>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</si>
  <si>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</si>
  <si>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</si>
  <si>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</si>
  <si>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</si>
  <si>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</si>
  <si>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</si>
  <si>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</si>
  <si>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</si>
  <si>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</si>
  <si>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</si>
  <si>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</si>
  <si>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</si>
  <si>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</si>
  <si>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</si>
  <si>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</si>
  <si>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</si>
  <si>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</si>
  <si>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</si>
  <si>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</si>
  <si>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</si>
  <si>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</si>
  <si>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</si>
  <si>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</si>
  <si>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</si>
  <si>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</si>
  <si>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</si>
  <si>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</si>
  <si>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</si>
  <si>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</si>
  <si>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</si>
  <si>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</si>
  <si>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</si>
  <si>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</si>
  <si>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</si>
  <si>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</si>
  <si>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</si>
  <si>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</si>
  <si>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</si>
  <si>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</si>
  <si>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</si>
  <si>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</si>
  <si>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</si>
  <si>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</si>
  <si>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</si>
  <si>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</si>
  <si>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</si>
  <si>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</si>
  <si>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</si>
  <si>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</si>
  <si>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</si>
  <si>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</si>
  <si>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</si>
  <si>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</si>
  <si>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</si>
  <si>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</si>
  <si>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</si>
  <si>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</si>
  <si>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</si>
  <si>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</si>
  <si>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</si>
  <si>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</si>
  <si>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</si>
  <si>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</si>
  <si>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</si>
  <si>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</si>
  <si>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</si>
  <si>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</si>
  <si>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</si>
  <si>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</si>
  <si>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</si>
  <si>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</si>
  <si>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</si>
  <si>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</si>
  <si>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</si>
  <si>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</si>
  <si>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</si>
  <si>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</si>
  <si>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</si>
  <si>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</si>
  <si>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</si>
  <si>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</si>
  <si>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</si>
  <si>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</si>
  <si>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</si>
  <si>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</si>
  <si>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</si>
  <si>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</si>
  <si>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</si>
  <si>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</si>
  <si>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</si>
  <si>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</si>
  <si>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</si>
  <si>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</si>
  <si>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</si>
  <si>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</si>
  <si>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</si>
  <si>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</si>
  <si>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</si>
  <si>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</si>
  <si>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</si>
  <si>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</si>
  <si>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</si>
  <si>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</si>
  <si>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</si>
  <si>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</si>
  <si>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</si>
  <si>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</si>
  <si>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</si>
  <si>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</si>
  <si>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</si>
  <si>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</si>
  <si>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</si>
  <si>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</si>
  <si>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</si>
  <si>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</si>
  <si>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</si>
  <si>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</si>
  <si>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</si>
  <si>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</si>
  <si>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</si>
  <si>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</si>
  <si>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</si>
  <si>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</si>
  <si>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</si>
  <si>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</si>
  <si>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</si>
  <si>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</si>
  <si>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</si>
  <si>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</si>
  <si>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</si>
  <si>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</si>
  <si>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</si>
  <si>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</si>
  <si>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</si>
  <si>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</si>
  <si>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</si>
  <si>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</si>
  <si>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</si>
  <si>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</si>
  <si>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</si>
  <si>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</si>
  <si>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</si>
  <si>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</si>
  <si>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</si>
  <si>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</si>
  <si>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</si>
  <si>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</si>
  <si>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</si>
  <si>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</si>
  <si>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</si>
  <si>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</si>
  <si>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</si>
  <si>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</si>
  <si>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</si>
  <si>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</si>
  <si>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</si>
  <si>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</si>
  <si>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</si>
  <si>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</si>
  <si>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</si>
  <si>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</si>
  <si>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</si>
  <si>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</si>
  <si>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</si>
  <si>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</si>
  <si>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</si>
  <si>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</si>
  <si>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</si>
  <si>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</si>
  <si>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</si>
  <si>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</si>
  <si>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</si>
  <si>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</si>
  <si>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</si>
  <si>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</si>
  <si>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</si>
  <si>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</si>
  <si>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</si>
  <si>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</si>
  <si>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</si>
  <si>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</si>
  <si>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</si>
  <si>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</si>
  <si>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</si>
  <si>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</si>
  <si>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</si>
  <si>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</si>
  <si>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</si>
  <si>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</si>
  <si>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</si>
  <si>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</si>
  <si>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</si>
  <si>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</si>
  <si>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</si>
  <si>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</si>
  <si>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</si>
  <si>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</si>
  <si>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</si>
  <si>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</si>
  <si>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</si>
  <si>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</si>
  <si>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</si>
  <si>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</si>
  <si>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</si>
  <si>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</si>
  <si>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</si>
  <si>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</si>
  <si>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</si>
  <si>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</si>
  <si>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</si>
  <si>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</si>
  <si>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</si>
  <si>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</si>
  <si>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</si>
  <si>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</si>
  <si>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</si>
  <si>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</si>
  <si>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</si>
  <si>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</si>
  <si>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</si>
  <si>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</si>
  <si>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</si>
  <si>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</si>
  <si>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</si>
  <si>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</si>
  <si>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</si>
  <si>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</si>
  <si>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</si>
  <si>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</si>
  <si>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</si>
  <si>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</si>
  <si>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</si>
  <si>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</si>
  <si>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</si>
  <si>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</si>
  <si>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</si>
  <si>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</si>
  <si>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</si>
  <si>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</si>
  <si>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</si>
  <si>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</si>
  <si>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</si>
  <si>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</si>
  <si>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</si>
  <si>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</si>
  <si>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</si>
  <si>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</si>
  <si>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</si>
  <si>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</si>
  <si>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</si>
  <si>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</si>
  <si>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</si>
  <si>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</si>
  <si>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</si>
  <si>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</si>
  <si>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</si>
  <si>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</si>
  <si>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</si>
  <si>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</si>
  <si>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</si>
  <si>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</si>
  <si>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</si>
  <si>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</si>
  <si>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</si>
  <si>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</si>
  <si>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</si>
  <si>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</si>
  <si>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</si>
  <si>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</si>
  <si>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</si>
  <si>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</si>
  <si>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</si>
  <si>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</si>
  <si>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</si>
  <si>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</si>
  <si>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</si>
  <si>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</si>
  <si>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</si>
  <si>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</si>
  <si>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</si>
  <si>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</si>
  <si>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</si>
  <si>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</si>
  <si>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</si>
  <si>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</si>
  <si>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</si>
  <si>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</si>
  <si>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</si>
  <si>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</si>
  <si>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</si>
  <si>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</si>
  <si>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</si>
  <si>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</si>
  <si>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</si>
  <si>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</si>
  <si>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</si>
  <si>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</si>
  <si>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</si>
  <si>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</si>
  <si>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</si>
  <si>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</si>
  <si>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</si>
  <si>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</si>
  <si>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</si>
  <si>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</si>
  <si>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</si>
  <si>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</si>
  <si>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</si>
  <si>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</si>
  <si>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</si>
  <si>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</si>
  <si>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</si>
  <si>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</si>
  <si>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</si>
  <si>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</si>
  <si>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</si>
  <si>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</si>
  <si>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</si>
  <si>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</si>
  <si>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</si>
  <si>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</si>
  <si>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</si>
  <si>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</si>
  <si>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</si>
  <si>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</si>
  <si>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</si>
  <si>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</si>
  <si>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</si>
  <si>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</si>
  <si>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</si>
  <si>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</si>
  <si>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</si>
  <si>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</si>
  <si>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</si>
  <si>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</si>
  <si>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</si>
  <si>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</si>
  <si>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</si>
  <si>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</si>
  <si>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</si>
  <si>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</si>
  <si>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</si>
  <si>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</si>
  <si>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</si>
  <si>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</si>
  <si>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</si>
  <si>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</si>
  <si>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</si>
  <si>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</si>
  <si>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</si>
  <si>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</si>
  <si>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</si>
  <si>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</si>
  <si>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</si>
  <si>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</si>
  <si>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</si>
  <si>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</si>
  <si>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</si>
  <si>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</si>
  <si>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</si>
  <si>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</si>
  <si>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</si>
  <si>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</si>
  <si>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</si>
  <si>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</si>
  <si>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</si>
  <si>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</si>
  <si>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</si>
  <si>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</si>
  <si>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</si>
  <si>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</si>
  <si>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</si>
  <si>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</si>
  <si>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</si>
  <si>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</si>
  <si>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</si>
  <si>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</si>
  <si>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</si>
  <si>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</si>
  <si>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</si>
  <si>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</si>
  <si>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</si>
  <si>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</si>
  <si>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</si>
  <si>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</si>
  <si>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</si>
  <si>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</si>
  <si>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</si>
  <si>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</si>
  <si>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</si>
  <si>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</si>
  <si>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</si>
  <si>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</si>
  <si>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</si>
  <si>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</si>
  <si>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</si>
  <si>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</si>
  <si>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</si>
  <si>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</si>
  <si>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</si>
  <si>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</si>
  <si>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</si>
  <si>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</si>
  <si>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</si>
  <si>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</si>
  <si>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</si>
  <si>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</si>
  <si>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</si>
  <si>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</si>
  <si>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</si>
  <si>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</si>
  <si>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</si>
  <si>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</si>
  <si>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</si>
  <si>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</si>
  <si>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</si>
  <si>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</si>
  <si>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</si>
  <si>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</si>
  <si>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</si>
  <si>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</si>
  <si>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</si>
  <si>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</si>
  <si>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</si>
  <si>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</si>
  <si>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</si>
  <si>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</si>
  <si>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</si>
  <si>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</si>
  <si>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</si>
  <si>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</si>
  <si>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</si>
  <si>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</si>
  <si>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</si>
  <si>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</si>
  <si>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</si>
  <si>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</si>
  <si>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</si>
  <si>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</si>
  <si>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</si>
  <si>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</si>
  <si>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</si>
  <si>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</si>
  <si>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</si>
  <si>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</si>
  <si>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</si>
  <si>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</si>
  <si>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</si>
  <si>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</si>
  <si>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</si>
  <si>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</si>
  <si>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</si>
  <si>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</si>
  <si>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</si>
  <si>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</si>
  <si>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</si>
  <si>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</si>
  <si>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</si>
  <si>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</si>
  <si>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</si>
  <si>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</si>
  <si>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</si>
  <si>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</si>
  <si>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</si>
  <si>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</si>
  <si>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</si>
  <si>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</si>
  <si>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</si>
  <si>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</si>
  <si>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</si>
  <si>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</si>
  <si>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</si>
  <si>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</si>
  <si>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</si>
  <si>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</si>
  <si>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</si>
  <si>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</si>
  <si>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</si>
  <si>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</si>
  <si>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</si>
  <si>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</si>
  <si>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</si>
  <si>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</si>
  <si>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</si>
  <si>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</si>
  <si>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</si>
  <si>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</si>
  <si>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</si>
  <si>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</si>
  <si>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</si>
  <si>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</si>
  <si>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</si>
  <si>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</si>
  <si>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</si>
  <si>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</si>
  <si>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</si>
  <si>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</si>
  <si>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</si>
  <si>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</si>
  <si>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</si>
  <si>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</si>
  <si>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</si>
  <si>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</si>
  <si>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</si>
  <si>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</si>
  <si>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</si>
  <si>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</si>
  <si>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</si>
  <si>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</si>
  <si>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</si>
  <si>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</si>
  <si>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</si>
  <si>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</si>
  <si>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</si>
  <si>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</si>
  <si>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</si>
  <si>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</si>
  <si>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</si>
  <si>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</si>
  <si>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</si>
  <si>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</si>
  <si>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</si>
  <si>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</si>
  <si>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</si>
  <si>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</si>
  <si>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</si>
  <si>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</si>
  <si>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</si>
  <si>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</si>
  <si>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</si>
  <si>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</si>
  <si>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</si>
  <si>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</si>
  <si>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</si>
  <si>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</si>
  <si>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</si>
  <si>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</si>
  <si>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</si>
  <si>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</si>
  <si>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</si>
  <si>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</si>
  <si>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</si>
  <si>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</si>
  <si>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</si>
  <si>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</si>
  <si>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</si>
  <si>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</si>
  <si>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</si>
  <si>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</si>
  <si>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</si>
  <si>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</si>
  <si>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</si>
  <si>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</si>
  <si>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</si>
  <si>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</si>
  <si>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</si>
  <si>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</si>
  <si>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</si>
  <si>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</si>
  <si>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</si>
  <si>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</si>
  <si>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</si>
  <si>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</si>
  <si>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</si>
  <si>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</si>
  <si>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</si>
  <si>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</si>
  <si>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</si>
  <si>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</si>
  <si>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</si>
  <si>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</si>
  <si>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</si>
  <si>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</si>
  <si>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</si>
  <si>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</si>
  <si>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</si>
  <si>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</si>
  <si>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</si>
  <si>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</si>
  <si>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</si>
  <si>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</si>
  <si>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</si>
  <si>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</si>
  <si>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</si>
  <si>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</si>
  <si>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</si>
  <si>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</si>
  <si>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</si>
  <si>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</si>
  <si>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</si>
  <si>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</si>
  <si>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</si>
  <si>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</si>
  <si>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</si>
  <si>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</si>
  <si>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</si>
  <si>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</si>
  <si>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</si>
  <si>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</si>
  <si>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</si>
  <si>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</si>
  <si>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</si>
  <si>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</si>
  <si>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</si>
  <si>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</si>
  <si>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</si>
  <si>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</si>
  <si>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</si>
  <si>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</si>
  <si>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</si>
  <si>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</si>
  <si>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</si>
  <si>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</si>
  <si>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</si>
  <si>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</si>
  <si>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</si>
  <si>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</si>
  <si>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</si>
  <si>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</si>
  <si>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</si>
  <si>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</si>
  <si>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</si>
  <si>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</si>
  <si>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</si>
  <si>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</si>
  <si>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</si>
  <si>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</si>
  <si>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</si>
  <si>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</si>
  <si>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</si>
  <si>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</si>
  <si>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</si>
  <si>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</si>
  <si>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</si>
  <si>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</si>
  <si>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</si>
  <si>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</si>
  <si>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</si>
  <si>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</si>
  <si>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</si>
  <si>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</si>
  <si>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</si>
  <si>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</si>
  <si>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</si>
  <si>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</si>
  <si>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</si>
  <si>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</si>
  <si>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</si>
  <si>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</si>
  <si>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</si>
  <si>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</si>
  <si>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</si>
  <si>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</si>
  <si>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</si>
  <si>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</si>
  <si>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</si>
  <si>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</si>
  <si>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</si>
  <si>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</si>
  <si>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</si>
  <si>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</si>
  <si>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</si>
  <si>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</si>
  <si>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</si>
  <si>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</si>
  <si>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</si>
  <si>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</si>
  <si>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</si>
  <si>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</si>
  <si>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</si>
  <si>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</si>
  <si>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</si>
  <si>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</si>
  <si>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</si>
  <si>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</si>
  <si>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</si>
  <si>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</si>
  <si>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</si>
  <si>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</si>
  <si>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</si>
  <si>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</si>
  <si>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</si>
  <si>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</si>
  <si>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</si>
  <si>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</si>
  <si>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</si>
  <si>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</si>
  <si>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</si>
  <si>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</si>
  <si>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</si>
  <si>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</si>
  <si>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</si>
  <si>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</si>
  <si>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</si>
  <si>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</si>
  <si>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</si>
  <si>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</si>
  <si>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</si>
  <si>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</si>
  <si>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</si>
  <si>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</si>
  <si>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</si>
  <si>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</si>
  <si>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</si>
  <si>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</si>
  <si>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</si>
  <si>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</si>
  <si>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</si>
  <si>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</si>
  <si>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</si>
  <si>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</si>
  <si>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</si>
  <si>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</si>
  <si>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</si>
  <si>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</si>
  <si>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</si>
  <si>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</si>
  <si>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</si>
  <si>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</si>
  <si>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</si>
  <si>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</si>
  <si>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</si>
  <si>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</si>
  <si>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</si>
  <si>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</si>
  <si>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</si>
  <si>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</si>
  <si>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</si>
  <si>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</si>
  <si>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</si>
  <si>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</si>
  <si>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</si>
  <si>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</si>
  <si>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</si>
  <si>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</si>
  <si>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</si>
  <si>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</si>
  <si>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</si>
  <si>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</si>
  <si>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</si>
  <si>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</si>
  <si>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</si>
  <si>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</si>
  <si>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</si>
  <si>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</si>
  <si>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</si>
  <si>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</si>
  <si>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</si>
  <si>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</si>
  <si>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</si>
  <si>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</si>
  <si>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</si>
  <si>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</si>
  <si>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</si>
  <si>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</si>
  <si>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</si>
  <si>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</si>
  <si>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</si>
  <si>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</si>
  <si>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</si>
  <si>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</si>
  <si>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</si>
  <si>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</si>
  <si>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</si>
  <si>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</si>
  <si>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</si>
  <si>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</si>
  <si>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</si>
  <si>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</si>
  <si>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</si>
  <si>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</si>
  <si>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</si>
  <si>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</si>
  <si>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</si>
  <si>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</si>
  <si>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</si>
  <si>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</si>
  <si>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</si>
  <si>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</si>
  <si>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</si>
  <si>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</si>
  <si>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</si>
  <si>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</si>
  <si>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</si>
  <si>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</si>
  <si>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</si>
  <si>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</si>
  <si>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</si>
  <si>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</si>
  <si>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</si>
  <si>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</si>
  <si>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</si>
  <si>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</si>
  <si>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</si>
  <si>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</si>
  <si>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</si>
  <si>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</si>
  <si>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</si>
  <si>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</si>
  <si>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</si>
  <si>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</si>
  <si>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</si>
  <si>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</si>
  <si>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</si>
  <si>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</si>
  <si>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</si>
  <si>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</si>
  <si>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</si>
  <si>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</si>
  <si>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</si>
  <si>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</si>
  <si>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</si>
  <si>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</si>
  <si>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</si>
  <si>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</si>
  <si>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</si>
  <si>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</si>
  <si>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</si>
  <si>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</si>
  <si>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</si>
  <si>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</si>
  <si>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</si>
  <si>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</si>
  <si>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</si>
  <si>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</si>
  <si>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</si>
  <si>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</si>
  <si>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</si>
  <si>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</si>
  <si>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</si>
  <si>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</si>
  <si>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</si>
  <si>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</si>
  <si>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</si>
  <si>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</si>
  <si>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</si>
  <si>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</si>
  <si>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</si>
  <si>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</si>
  <si>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</si>
  <si>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</si>
  <si>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</si>
  <si>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</si>
  <si>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</si>
  <si>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</si>
  <si>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</si>
  <si>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</si>
  <si>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</si>
  <si>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</si>
  <si>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</si>
  <si>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</si>
  <si>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</si>
  <si>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</si>
  <si>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</si>
  <si>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</si>
  <si>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</si>
  <si>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</si>
  <si>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</si>
  <si>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</si>
  <si>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</si>
  <si>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</si>
  <si>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</si>
  <si>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</si>
  <si>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</si>
  <si>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</si>
  <si>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</si>
  <si>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</si>
  <si>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</si>
  <si>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</si>
  <si>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</si>
  <si>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</si>
  <si>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</si>
  <si>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</si>
  <si>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</si>
  <si>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</si>
  <si>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</si>
  <si>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</si>
  <si>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</si>
  <si>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</si>
  <si>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</si>
  <si>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</si>
  <si>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</si>
  <si>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</si>
  <si>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</si>
  <si>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</si>
  <si>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</si>
  <si>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</si>
  <si>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</si>
  <si>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</si>
  <si>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</si>
  <si>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</si>
  <si>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</si>
  <si>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</si>
  <si>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</si>
  <si>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</si>
  <si>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</si>
  <si>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</si>
  <si>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</si>
  <si>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</si>
  <si>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</si>
  <si>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</si>
  <si>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</si>
  <si>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</si>
  <si>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</si>
  <si>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</si>
  <si>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</si>
  <si>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</si>
  <si>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</si>
  <si>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</si>
  <si>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</si>
  <si>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</si>
  <si>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</si>
  <si>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</si>
  <si>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</si>
  <si>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</si>
  <si>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</si>
  <si>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</si>
  <si>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</si>
  <si>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</si>
  <si>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</si>
  <si>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</si>
  <si>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</si>
  <si>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</si>
  <si>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</si>
  <si>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</si>
  <si>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</si>
  <si>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</si>
  <si>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</si>
  <si>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</si>
  <si>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</si>
  <si>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</si>
  <si>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</si>
  <si>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</si>
  <si>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</si>
  <si>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</si>
  <si>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</si>
  <si>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</si>
  <si>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</si>
  <si>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</si>
  <si>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</si>
  <si>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</si>
  <si>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</si>
  <si>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</si>
  <si>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</si>
  <si>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</si>
  <si>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</si>
  <si>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</si>
  <si>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</si>
  <si>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</si>
  <si>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</si>
  <si>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</si>
  <si>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</si>
  <si>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</si>
  <si>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</si>
  <si>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</si>
  <si>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</si>
  <si>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</si>
  <si>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</si>
  <si>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</si>
  <si>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</si>
  <si>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</si>
  <si>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</si>
  <si>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</si>
  <si>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</si>
  <si>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</si>
  <si>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</si>
  <si>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</si>
  <si>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</si>
  <si>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</si>
  <si>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</si>
  <si>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</si>
  <si>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</si>
  <si>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</si>
  <si>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</si>
  <si>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</si>
  <si>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</si>
  <si>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</si>
  <si>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</si>
  <si>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</si>
  <si>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</si>
  <si>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</si>
  <si>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</si>
  <si>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</si>
  <si>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</si>
  <si>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</si>
  <si>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</si>
  <si>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</si>
  <si>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</si>
  <si>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</si>
  <si>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</si>
  <si>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</si>
  <si>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</si>
  <si>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</si>
  <si>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</si>
  <si>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</si>
  <si>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</si>
  <si>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</si>
  <si>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</si>
  <si>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</si>
  <si>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</si>
  <si>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</si>
  <si>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</si>
  <si>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</si>
  <si>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</si>
  <si>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</si>
  <si>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</si>
  <si>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</si>
  <si>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</si>
  <si>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</si>
  <si>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</si>
  <si>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</si>
  <si>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</si>
  <si>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</si>
  <si>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</si>
  <si>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</si>
  <si>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</si>
  <si>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</si>
  <si>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</si>
  <si>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</si>
  <si>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</si>
  <si>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</si>
  <si>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</si>
  <si>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</si>
  <si>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</si>
  <si>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</si>
  <si>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</si>
  <si>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</si>
  <si>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</si>
  <si>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</si>
  <si>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</si>
  <si>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</si>
  <si>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</si>
  <si>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</si>
  <si>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</si>
  <si>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</si>
  <si>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</si>
  <si>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</si>
  <si>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</si>
  <si>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</si>
  <si>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</si>
  <si>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</si>
  <si>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</si>
  <si>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</si>
  <si>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</si>
  <si>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</si>
  <si>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</si>
  <si>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</si>
  <si>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</si>
  <si>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</si>
  <si>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</si>
  <si>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</si>
  <si>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</si>
  <si>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</si>
  <si>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</si>
  <si>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</si>
  <si>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</si>
  <si>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</si>
  <si>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</si>
  <si>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</si>
  <si>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</si>
  <si>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</si>
  <si>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</si>
  <si>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</si>
  <si>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</si>
  <si>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</si>
  <si>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</si>
  <si>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</si>
  <si>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</si>
  <si>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</si>
  <si>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</si>
  <si>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</si>
  <si>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</si>
  <si>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</si>
  <si>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</si>
  <si>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</si>
  <si>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</si>
  <si>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</si>
  <si>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</si>
  <si>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</si>
  <si>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</si>
  <si>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</si>
  <si>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</si>
  <si>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</si>
  <si>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</si>
  <si>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</si>
  <si>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</si>
  <si>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</si>
  <si>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</si>
  <si>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</si>
  <si>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</si>
  <si>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</si>
  <si>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</si>
  <si>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</si>
  <si>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</si>
  <si>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</si>
  <si>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</si>
  <si>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</si>
  <si>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</si>
  <si>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</si>
  <si>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</si>
  <si>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</si>
  <si>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</si>
  <si>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</si>
  <si>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</si>
  <si>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</si>
  <si>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</si>
  <si>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</si>
  <si>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</si>
  <si>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</si>
  <si>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</si>
  <si>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</si>
  <si>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</si>
  <si>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</si>
  <si>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</si>
  <si>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</si>
  <si>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</si>
  <si>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</si>
  <si>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</si>
  <si>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</si>
  <si>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</si>
  <si>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</si>
  <si>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</si>
  <si>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</si>
  <si>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</si>
  <si>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</si>
  <si>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</si>
  <si>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</si>
  <si>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</si>
  <si>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</si>
  <si>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</si>
  <si>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</si>
  <si>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</si>
  <si>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</si>
  <si>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</si>
  <si>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</si>
  <si>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</si>
  <si>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</si>
  <si>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</si>
  <si>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</si>
  <si>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</si>
  <si>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</si>
  <si>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</si>
  <si>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</si>
  <si>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</si>
  <si>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</si>
  <si>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</si>
  <si>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</si>
  <si>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</si>
  <si>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</si>
  <si>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</si>
  <si>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</si>
  <si>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</si>
  <si>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</si>
  <si>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</si>
  <si>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</si>
  <si>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</si>
  <si>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</si>
  <si>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</si>
  <si>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</si>
  <si>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</si>
  <si>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</si>
  <si>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</si>
  <si>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</si>
  <si>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</si>
  <si>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</si>
  <si>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</si>
  <si>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</si>
  <si>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</si>
  <si>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</si>
  <si>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</si>
  <si>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</si>
  <si>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</si>
  <si>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</si>
  <si>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</si>
  <si>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</si>
  <si>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</si>
  <si>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</si>
  <si>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</si>
  <si>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</si>
  <si>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</si>
  <si>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</si>
  <si>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</si>
  <si>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</si>
  <si>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</si>
  <si>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</si>
  <si>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</si>
  <si>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</si>
  <si>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</si>
  <si>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</si>
  <si>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</si>
  <si>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</si>
  <si>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</si>
  <si>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</si>
  <si>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</si>
  <si>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</si>
  <si>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</si>
  <si>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</si>
  <si>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</si>
  <si>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</si>
  <si>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</si>
  <si>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</si>
  <si>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</si>
  <si>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</si>
  <si>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</si>
  <si>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</si>
  <si>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</si>
  <si>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</si>
  <si>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</si>
  <si>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</si>
  <si>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</si>
  <si>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</si>
  <si>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</si>
  <si>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</si>
  <si>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</si>
  <si>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</si>
  <si>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</si>
  <si>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</si>
  <si>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</si>
  <si>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</si>
  <si>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</si>
  <si>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</si>
  <si>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</si>
  <si>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</si>
  <si>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</si>
  <si>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</si>
  <si>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</si>
  <si>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</si>
  <si>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</si>
  <si>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</si>
  <si>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</si>
  <si>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</si>
  <si>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</si>
  <si>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</si>
  <si>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</si>
  <si>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</si>
  <si>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</si>
  <si>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</si>
  <si>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</si>
  <si>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</si>
  <si>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</si>
  <si>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</si>
  <si>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</si>
  <si>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</si>
  <si>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</si>
  <si>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</si>
  <si>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</si>
  <si>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</si>
  <si>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</si>
  <si>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</si>
  <si>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</si>
  <si>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</si>
  <si>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</si>
  <si>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</si>
  <si>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</si>
  <si>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</si>
  <si>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</si>
  <si>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</si>
  <si>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</si>
  <si>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</si>
  <si>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</si>
  <si>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</si>
  <si>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</si>
  <si>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</si>
  <si>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</si>
  <si>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</si>
  <si>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</si>
  <si>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</si>
  <si>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</si>
  <si>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</si>
  <si>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</si>
  <si>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</si>
  <si>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</si>
  <si>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</si>
  <si>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</si>
  <si>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</si>
  <si>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</si>
  <si>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</si>
  <si>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</si>
  <si>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</si>
  <si>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</si>
  <si>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</si>
  <si>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</si>
  <si>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</si>
  <si>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</si>
  <si>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</si>
  <si>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</si>
  <si>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</si>
  <si>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</si>
  <si>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</si>
  <si>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</si>
  <si>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</si>
  <si>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</si>
  <si>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</si>
  <si>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</si>
  <si>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</si>
  <si>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</si>
  <si>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</si>
  <si>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</si>
  <si>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</si>
  <si>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</si>
  <si>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</si>
  <si>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</si>
  <si>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</si>
  <si>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</si>
  <si>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</si>
  <si>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</si>
  <si>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</si>
  <si>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</si>
  <si>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</si>
  <si>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</si>
  <si>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</si>
  <si>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</si>
  <si>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</si>
  <si>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</si>
  <si>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</si>
  <si>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</si>
  <si>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</si>
  <si>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</si>
  <si>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</si>
  <si>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</si>
  <si>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</si>
  <si>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</si>
  <si>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</si>
  <si>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</si>
  <si>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</si>
  <si>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</si>
  <si>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</si>
  <si>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</si>
  <si>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</si>
  <si>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</si>
  <si>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</si>
  <si>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</si>
  <si>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</si>
  <si>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</si>
  <si>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</si>
  <si>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</si>
  <si>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</si>
  <si>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</si>
  <si>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</si>
  <si>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</si>
  <si>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</si>
  <si>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</si>
  <si>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</si>
  <si>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</si>
  <si>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</si>
  <si>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</si>
  <si>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</si>
  <si>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</si>
  <si>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</si>
  <si>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</si>
  <si>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</si>
  <si>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</si>
  <si>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</si>
  <si>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</si>
  <si>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</si>
  <si>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</si>
  <si>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</si>
  <si>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</si>
  <si>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</si>
  <si>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</si>
  <si>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</si>
  <si>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</si>
  <si>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</si>
  <si>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</si>
  <si>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</si>
  <si>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</si>
  <si>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</si>
  <si>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</si>
  <si>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</si>
  <si>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</si>
  <si>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</si>
  <si>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</si>
  <si>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</si>
  <si>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</si>
  <si>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</si>
  <si>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</si>
  <si>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</si>
  <si>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</si>
  <si>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</si>
  <si>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</si>
  <si>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</si>
  <si>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</si>
  <si>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</si>
  <si>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</si>
  <si>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</si>
  <si>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</si>
  <si>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</si>
  <si>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</si>
  <si>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</si>
  <si>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</si>
  <si>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</si>
  <si>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</si>
  <si>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</si>
  <si>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</si>
  <si>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</si>
  <si>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</si>
  <si>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</si>
  <si>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</si>
  <si>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</si>
  <si>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</si>
  <si>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</si>
  <si>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</si>
  <si>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</si>
  <si>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</si>
  <si>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</si>
  <si>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</si>
  <si>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</si>
  <si>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</si>
  <si>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</si>
  <si>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</si>
  <si>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</si>
  <si>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</si>
  <si>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</si>
  <si>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</si>
  <si>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</si>
  <si>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</si>
  <si>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</si>
  <si>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</si>
  <si>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</si>
  <si>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</si>
  <si>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</si>
  <si>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</si>
  <si>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</si>
  <si>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</si>
  <si>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</si>
  <si>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</si>
  <si>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</si>
  <si>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</si>
  <si>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</si>
  <si>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</si>
  <si>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</si>
  <si>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</si>
  <si>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</si>
  <si>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</si>
  <si>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</si>
  <si>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</si>
  <si>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</si>
  <si>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</si>
  <si>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</si>
  <si>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</si>
  <si>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</si>
  <si>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</si>
  <si>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</si>
  <si>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</si>
  <si>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</si>
  <si>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</si>
  <si>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</si>
  <si>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</si>
  <si>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</si>
  <si>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</si>
  <si>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</si>
  <si>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</si>
  <si>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</si>
  <si>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</si>
  <si>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</si>
  <si>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</si>
  <si>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</si>
  <si>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</si>
  <si>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</si>
  <si>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</si>
  <si>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</si>
  <si>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</si>
  <si>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</si>
  <si>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</si>
  <si>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</si>
  <si>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</si>
  <si>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</si>
  <si>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</si>
  <si>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</si>
  <si>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</si>
  <si>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</si>
  <si>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</si>
  <si>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</si>
  <si>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</si>
  <si>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</si>
  <si>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</si>
  <si>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</si>
  <si>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</si>
  <si>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</si>
  <si>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</si>
  <si>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</si>
  <si>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</si>
  <si>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</si>
  <si>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</si>
  <si>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</si>
  <si>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</si>
  <si>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</si>
  <si>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</si>
  <si>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</si>
  <si>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</si>
  <si>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</si>
  <si>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</si>
  <si>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</si>
  <si>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</si>
  <si>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</si>
  <si>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</si>
  <si>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</si>
  <si>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</si>
  <si>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</si>
  <si>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</si>
  <si>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</si>
  <si>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</si>
  <si>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</si>
  <si>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</si>
  <si>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</si>
  <si>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</si>
  <si>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</si>
  <si>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</si>
  <si>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</si>
  <si>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</si>
  <si>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</si>
  <si>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</si>
  <si>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</si>
  <si>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</si>
  <si>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</si>
  <si>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</si>
  <si>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</si>
  <si>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</si>
  <si>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</si>
  <si>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</si>
  <si>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</si>
  <si>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</si>
  <si>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</si>
  <si>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</si>
  <si>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</si>
  <si>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</si>
  <si>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</si>
  <si>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</si>
  <si>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</si>
  <si>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</si>
  <si>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</si>
  <si>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</si>
  <si>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</si>
  <si>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</si>
  <si>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</si>
  <si>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</si>
  <si>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</si>
  <si>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</si>
  <si>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</si>
  <si>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</si>
  <si>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</si>
  <si>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</si>
  <si>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</si>
  <si>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</si>
  <si>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</si>
  <si>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</si>
  <si>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</si>
  <si>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</si>
  <si>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</si>
  <si>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</si>
  <si>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</si>
  <si>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</si>
  <si>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</si>
  <si>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</si>
  <si>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</si>
  <si>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</si>
  <si>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</si>
  <si>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</si>
  <si>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</si>
  <si>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</si>
  <si>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</si>
  <si>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</si>
  <si>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</si>
  <si>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</si>
  <si>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</si>
  <si>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</si>
  <si>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</si>
  <si>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</si>
  <si>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</si>
  <si>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</si>
  <si>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</si>
  <si>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</si>
  <si>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</si>
  <si>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</si>
  <si>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</si>
  <si>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</si>
  <si>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</si>
  <si>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</si>
  <si>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</si>
  <si>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</si>
  <si>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</si>
  <si>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</si>
  <si>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</si>
  <si>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</si>
  <si>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</si>
  <si>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</si>
  <si>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</si>
  <si>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</si>
  <si>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</si>
  <si>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</si>
  <si>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</si>
  <si>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</si>
  <si>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</si>
  <si>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</si>
  <si>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</si>
  <si>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</si>
  <si>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</si>
  <si>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</si>
  <si>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</si>
  <si>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</si>
  <si>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</si>
  <si>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</si>
  <si>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</si>
  <si>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</si>
  <si>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</si>
  <si>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</si>
  <si>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</si>
  <si>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</si>
  <si>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</si>
  <si>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</si>
  <si>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</si>
  <si>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</si>
  <si>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</si>
  <si>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</si>
  <si>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</si>
  <si>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</si>
  <si>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</si>
  <si>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</si>
  <si>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</si>
  <si>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</si>
  <si>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</si>
  <si>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</si>
  <si>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</si>
  <si>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</si>
  <si>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</si>
  <si>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</si>
  <si>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</si>
  <si>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</si>
  <si>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</si>
  <si>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</si>
  <si>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</si>
  <si>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</si>
  <si>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</si>
  <si>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</si>
  <si>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</si>
  <si>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</si>
  <si>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</si>
  <si>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</si>
  <si>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</si>
  <si>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</si>
  <si>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</si>
  <si>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</si>
  <si>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</si>
  <si>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</si>
  <si>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</si>
  <si>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</si>
  <si>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</si>
  <si>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</si>
  <si>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</si>
  <si>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</si>
  <si>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</si>
  <si>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</si>
  <si>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</si>
  <si>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</si>
  <si>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</si>
  <si>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</si>
  <si>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</si>
  <si>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</si>
  <si>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</si>
  <si>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</si>
  <si>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</si>
  <si>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</si>
  <si>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</si>
  <si>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</si>
  <si>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</si>
  <si>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</si>
  <si>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</si>
  <si>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</si>
  <si>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</si>
  <si>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</si>
  <si>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</si>
  <si>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</si>
  <si>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</si>
  <si>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</si>
  <si>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</si>
  <si>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</si>
  <si>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</si>
  <si>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</si>
  <si>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</si>
  <si>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</si>
  <si>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</si>
  <si>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</si>
  <si>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</si>
  <si>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</si>
  <si>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</si>
  <si>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</si>
  <si>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</si>
  <si>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</si>
  <si>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</si>
  <si>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</si>
  <si>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</si>
  <si>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</si>
  <si>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</si>
  <si>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</si>
  <si>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</si>
  <si>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</si>
  <si>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</si>
  <si>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</si>
  <si>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</si>
  <si>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</si>
  <si>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</si>
  <si>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</si>
  <si>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</si>
  <si>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</si>
  <si>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</si>
  <si>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</si>
  <si>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</si>
  <si>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</si>
  <si>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</si>
  <si>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</si>
  <si>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</si>
  <si>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</si>
  <si>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</si>
  <si>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</si>
  <si>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</si>
  <si>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</si>
  <si>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</si>
  <si>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</si>
  <si>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</si>
  <si>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</si>
  <si>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</si>
  <si>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</si>
  <si>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</si>
  <si>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</si>
  <si>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</si>
  <si>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</si>
  <si>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</si>
  <si>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</si>
  <si>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</si>
  <si>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</si>
  <si>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</si>
  <si>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</si>
  <si>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</si>
  <si>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</si>
  <si>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</si>
  <si>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</si>
  <si>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</si>
  <si>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</si>
  <si>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</si>
  <si>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</si>
  <si>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</si>
  <si>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</si>
  <si>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</si>
  <si>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</si>
  <si>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</si>
  <si>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</si>
  <si>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</si>
  <si>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</si>
  <si>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</si>
  <si>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</si>
  <si>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</si>
  <si>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</si>
  <si>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</si>
  <si>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</si>
  <si>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</si>
  <si>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</si>
  <si>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</si>
  <si>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</si>
  <si>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</si>
  <si>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</si>
  <si>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</si>
  <si>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</si>
  <si>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</si>
  <si>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</si>
  <si>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</si>
  <si>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</si>
  <si>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</si>
  <si>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</si>
  <si>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</si>
  <si>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</si>
  <si>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</si>
  <si>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</si>
  <si>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</si>
  <si>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</si>
  <si>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</si>
  <si>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</si>
  <si>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</si>
  <si>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</si>
  <si>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</si>
  <si>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</si>
  <si>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</si>
  <si>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</si>
  <si>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</si>
  <si>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</si>
  <si>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</si>
  <si>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</si>
  <si>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</si>
  <si>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</si>
  <si>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</si>
  <si>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</si>
  <si>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</si>
  <si>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</si>
  <si>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</si>
  <si>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</si>
  <si>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</si>
  <si>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</si>
  <si>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</si>
  <si>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</si>
  <si>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</si>
  <si>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</si>
  <si>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</si>
  <si>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</si>
  <si>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</si>
  <si>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</si>
  <si>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</si>
  <si>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</si>
  <si>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</si>
  <si>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</si>
  <si>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</si>
  <si>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</si>
  <si>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</si>
  <si>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</si>
  <si>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</si>
  <si>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</si>
  <si>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</si>
  <si>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</si>
  <si>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</si>
  <si>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</si>
  <si>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</si>
  <si>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</si>
  <si>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</si>
  <si>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</si>
  <si>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</si>
  <si>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</si>
  <si>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</si>
  <si>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</si>
  <si>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</si>
  <si>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</si>
  <si>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</si>
  <si>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</si>
  <si>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</si>
  <si>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</si>
  <si>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</si>
  <si>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</si>
  <si>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</si>
  <si>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</si>
  <si>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</si>
  <si>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</si>
  <si>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</si>
  <si>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</si>
  <si>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</si>
  <si>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</si>
  <si>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</si>
  <si>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</si>
  <si>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</si>
  <si>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</si>
  <si>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</si>
  <si>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</si>
  <si>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</si>
  <si>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</si>
  <si>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</si>
  <si>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</si>
  <si>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</si>
  <si>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</si>
  <si>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</si>
  <si>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</si>
  <si>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</si>
  <si>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</si>
  <si>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</si>
  <si>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</si>
  <si>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</si>
  <si>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</si>
  <si>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</si>
  <si>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</si>
  <si>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</si>
  <si>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</si>
  <si>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</si>
  <si>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</si>
  <si>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</si>
  <si>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</si>
  <si>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</si>
  <si>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</si>
  <si>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</si>
  <si>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</si>
  <si>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</si>
  <si>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</si>
  <si>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</si>
  <si>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</si>
  <si>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</si>
  <si>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</si>
  <si>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</si>
  <si>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</si>
  <si>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</si>
  <si>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</si>
  <si>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</si>
  <si>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</si>
  <si>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</si>
  <si>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</si>
  <si>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</si>
  <si>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</si>
  <si>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</si>
  <si>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</si>
  <si>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</si>
  <si>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</si>
  <si>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</si>
  <si>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</si>
  <si>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</si>
  <si>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</si>
  <si>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</si>
  <si>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</si>
  <si>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</si>
  <si>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</si>
  <si>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</si>
  <si>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</si>
  <si>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</si>
  <si>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</si>
  <si>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</si>
  <si>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</si>
  <si>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</si>
  <si>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</si>
  <si>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</si>
  <si>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</si>
  <si>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</si>
  <si>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</si>
  <si>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</si>
  <si>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</si>
  <si>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</si>
  <si>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</si>
  <si>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</si>
  <si>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</si>
  <si>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</si>
  <si>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</si>
  <si>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</si>
  <si>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</si>
  <si>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</si>
  <si>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</si>
  <si>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</si>
  <si>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</si>
  <si>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</si>
  <si>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</si>
  <si>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</si>
  <si>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</si>
  <si>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</si>
  <si>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</si>
  <si>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</si>
  <si>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</si>
  <si>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</si>
  <si>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</si>
  <si>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</si>
  <si>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</si>
  <si>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</si>
  <si>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</si>
  <si>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</si>
  <si>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</si>
  <si>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</si>
  <si>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</si>
  <si>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</si>
  <si>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</si>
  <si>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</si>
  <si>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</si>
  <si>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</si>
  <si>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</si>
  <si>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</si>
  <si>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</si>
  <si>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</si>
  <si>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</si>
  <si>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</si>
  <si>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</si>
  <si>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</si>
  <si>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</si>
  <si>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</si>
  <si>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</si>
  <si>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</si>
  <si>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</si>
  <si>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</si>
  <si>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</si>
  <si>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</si>
  <si>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</si>
  <si>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</si>
  <si>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</si>
  <si>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</si>
  <si>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</si>
  <si>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</si>
  <si>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</si>
  <si>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</si>
  <si>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</si>
  <si>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</si>
  <si>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</si>
  <si>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</si>
  <si>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</si>
  <si>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</si>
  <si>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</si>
  <si>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</si>
  <si>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</si>
  <si>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</si>
  <si>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</si>
  <si>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</si>
  <si>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</si>
  <si>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</si>
  <si>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</si>
  <si>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</si>
  <si>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</si>
  <si>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</si>
  <si>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</si>
  <si>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</si>
  <si>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</si>
  <si>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</si>
  <si>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</si>
  <si>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</si>
  <si>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</si>
  <si>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</si>
  <si>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</si>
  <si>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</si>
  <si>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</si>
  <si>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</si>
  <si>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</si>
  <si>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</si>
  <si>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</si>
  <si>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</si>
  <si>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</si>
  <si>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</si>
  <si>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</si>
  <si>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</si>
  <si>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</si>
  <si>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</si>
  <si>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</si>
  <si>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</si>
  <si>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</si>
  <si>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</si>
  <si>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</si>
  <si>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</si>
  <si>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</si>
  <si>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</si>
  <si>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</si>
  <si>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</si>
  <si>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</si>
  <si>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</si>
  <si>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</si>
  <si>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</si>
  <si>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</si>
  <si>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</si>
  <si>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</si>
  <si>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</si>
  <si>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</si>
  <si>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</si>
  <si>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</si>
  <si>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</si>
  <si>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</si>
  <si>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</si>
  <si>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</si>
  <si>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</si>
  <si>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</si>
  <si>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</si>
  <si>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</si>
  <si>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</si>
  <si>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</si>
  <si>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</si>
  <si>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</si>
  <si>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</si>
  <si>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</si>
  <si>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</si>
  <si>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</si>
  <si>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</si>
  <si>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</si>
  <si>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</si>
  <si>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</si>
  <si>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</si>
  <si>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</si>
  <si>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</si>
  <si>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</si>
  <si>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</si>
  <si>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</si>
  <si>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</si>
  <si>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</si>
  <si>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</si>
  <si>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</si>
  <si>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</si>
  <si>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</si>
  <si>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</si>
  <si>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</si>
  <si>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</si>
  <si>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</si>
  <si>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</si>
  <si>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</si>
  <si>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</si>
  <si>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</si>
  <si>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</si>
  <si>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</si>
  <si>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</si>
  <si>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</si>
  <si>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</si>
  <si>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</si>
  <si>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</si>
  <si>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</si>
  <si>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</si>
  <si>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</si>
  <si>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</si>
  <si>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</si>
  <si>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</si>
  <si>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</si>
  <si>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</si>
  <si>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</si>
  <si>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</si>
  <si>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</si>
  <si>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</si>
  <si>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</si>
  <si>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</si>
  <si>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</si>
  <si>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</si>
  <si>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</si>
  <si>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</si>
  <si>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</si>
  <si>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</si>
  <si>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</si>
  <si>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</si>
  <si>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</si>
  <si>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</si>
  <si>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</si>
  <si>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</si>
  <si>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</si>
  <si>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</si>
  <si>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</si>
  <si>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</si>
  <si>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</si>
  <si>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</si>
  <si>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</si>
  <si>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</si>
  <si>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</si>
  <si>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</si>
  <si>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</si>
  <si>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</si>
  <si>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</si>
  <si>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</si>
  <si>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</si>
  <si>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</si>
  <si>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</si>
  <si>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</si>
  <si>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</si>
  <si>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</si>
  <si>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</si>
  <si>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</si>
  <si>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</si>
  <si>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</si>
  <si>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</si>
  <si>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</si>
  <si>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</si>
  <si>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</si>
  <si>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</si>
  <si>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</si>
  <si>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</si>
  <si>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</si>
  <si>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</si>
  <si>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</si>
  <si>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</si>
  <si>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</si>
  <si>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</si>
  <si>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</si>
  <si>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</si>
  <si>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</si>
  <si>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</si>
  <si>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</si>
  <si>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</si>
  <si>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</si>
  <si>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</si>
  <si>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</si>
  <si>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</si>
  <si>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</si>
  <si>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</si>
  <si>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</si>
  <si>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</si>
  <si>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</si>
  <si>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</si>
  <si>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</si>
  <si>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</si>
  <si>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</si>
  <si>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</si>
  <si>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</si>
  <si>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</si>
  <si>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</si>
  <si>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</si>
  <si>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</si>
  <si>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</si>
  <si>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</si>
  <si>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</si>
  <si>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</si>
  <si>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</si>
  <si>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</si>
  <si>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</si>
  <si>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</si>
  <si>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</si>
  <si>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</si>
  <si>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</si>
  <si>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</si>
  <si>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</si>
  <si>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</si>
  <si>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</si>
  <si>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</si>
  <si>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</si>
  <si>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</si>
  <si>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</si>
  <si>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</si>
  <si>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</si>
  <si>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</si>
  <si>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</si>
  <si>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</si>
  <si>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</si>
  <si>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</si>
  <si>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</si>
  <si>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</si>
  <si>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</si>
  <si>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</si>
  <si>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</si>
  <si>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</si>
  <si>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</si>
  <si>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</si>
  <si>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</si>
  <si>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</si>
  <si>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</si>
  <si>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</si>
  <si>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</si>
  <si>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</si>
  <si>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</si>
  <si>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</si>
  <si>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</si>
  <si>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</si>
  <si>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</si>
  <si>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</si>
  <si>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</si>
  <si>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</si>
  <si>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</si>
  <si>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</si>
  <si>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</si>
  <si>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</si>
  <si>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</si>
  <si>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</si>
  <si>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</si>
  <si>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</si>
  <si>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</si>
  <si>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</si>
  <si>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</si>
  <si>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</si>
  <si>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</si>
  <si>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</si>
  <si>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</si>
  <si>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</si>
  <si>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</si>
  <si>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</si>
  <si>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</si>
  <si>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</si>
  <si>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</si>
  <si>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</si>
  <si>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</si>
  <si>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</si>
  <si>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</si>
  <si>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</si>
  <si>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</si>
  <si>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</si>
  <si>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</si>
  <si>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</si>
  <si>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</si>
  <si>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</si>
  <si>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</si>
  <si>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</si>
  <si>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</si>
  <si>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</si>
  <si>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</si>
  <si>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</si>
  <si>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</si>
  <si>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</si>
  <si>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</si>
  <si>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</si>
  <si>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</si>
  <si>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</si>
  <si>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</si>
  <si>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</si>
  <si>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</si>
  <si>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</si>
  <si>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</si>
  <si>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</si>
  <si>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</si>
  <si>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</si>
  <si>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</si>
  <si>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</si>
  <si>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</si>
  <si>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</si>
  <si>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</si>
  <si>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</si>
  <si>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</si>
  <si>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</si>
  <si>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</si>
  <si>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</si>
  <si>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</si>
  <si>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</si>
  <si>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</si>
  <si>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</si>
  <si>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</si>
  <si>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</si>
  <si>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</si>
  <si>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</si>
  <si>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</si>
  <si>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</si>
  <si>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</si>
  <si>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</si>
  <si>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</si>
  <si>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</si>
  <si>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</si>
  <si>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</si>
  <si>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</si>
  <si>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</si>
  <si>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</si>
  <si>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</si>
  <si>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</si>
  <si>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</si>
  <si>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</si>
  <si>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</si>
  <si>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</si>
  <si>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</si>
  <si>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</si>
  <si>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</si>
  <si>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</si>
  <si>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</si>
  <si>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</si>
  <si>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</si>
  <si>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</si>
  <si>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</si>
  <si>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</si>
  <si>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</si>
  <si>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</si>
  <si>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</si>
  <si>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</si>
  <si>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</si>
  <si>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</si>
  <si>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</si>
  <si>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</si>
  <si>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</si>
  <si>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</si>
  <si>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</si>
  <si>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</si>
  <si>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</si>
  <si>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</si>
  <si>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</si>
  <si>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</si>
  <si>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</si>
  <si>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</si>
  <si>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</si>
  <si>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</si>
  <si>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</si>
  <si>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</si>
  <si>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</si>
  <si>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</si>
  <si>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</si>
  <si>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</si>
  <si>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</si>
  <si>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</si>
  <si>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</si>
  <si>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</si>
  <si>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</si>
  <si>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</si>
  <si>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</si>
  <si>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</si>
  <si>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</si>
  <si>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</si>
  <si>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</si>
  <si>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</si>
  <si>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</si>
  <si>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</si>
  <si>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</si>
  <si>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</si>
  <si>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</si>
  <si>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</si>
  <si>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</si>
  <si>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</si>
  <si>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</si>
  <si>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</si>
  <si>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</si>
  <si>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</si>
  <si>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</si>
  <si>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</si>
  <si>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</si>
  <si>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</si>
  <si>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</si>
  <si>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</si>
  <si>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</si>
  <si>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</si>
  <si>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</si>
  <si>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</si>
  <si>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</si>
  <si>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</si>
  <si>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</si>
  <si>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</si>
  <si>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</si>
  <si>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</si>
  <si>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</si>
  <si>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</si>
  <si>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</si>
  <si>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</si>
  <si>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</si>
  <si>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</si>
  <si>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</si>
  <si>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</si>
  <si>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</si>
  <si>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</si>
  <si>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</si>
  <si>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</si>
  <si>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</si>
  <si>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</si>
  <si>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</si>
  <si>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</si>
  <si>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</si>
  <si>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</si>
  <si>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</si>
  <si>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</si>
  <si>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</si>
  <si>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</si>
  <si>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</si>
  <si>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</si>
  <si>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</si>
  <si>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</si>
  <si>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</si>
  <si>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</si>
  <si>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</si>
  <si>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</si>
  <si>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</si>
  <si>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</si>
  <si>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</si>
  <si>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</si>
  <si>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</si>
  <si>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</si>
  <si>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</si>
  <si>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</si>
  <si>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</si>
  <si>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</si>
  <si>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</si>
  <si>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</si>
  <si>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</si>
  <si>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</si>
  <si>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</si>
  <si>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</si>
  <si>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</si>
  <si>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</si>
  <si>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</si>
  <si>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</si>
  <si>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</si>
  <si>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</si>
  <si>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</si>
  <si>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</si>
  <si>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</si>
  <si>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</si>
  <si>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</si>
  <si>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</si>
  <si>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</si>
  <si>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</si>
  <si>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</si>
  <si>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</si>
  <si>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</si>
  <si>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</si>
  <si>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</si>
  <si>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</si>
  <si>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</si>
  <si>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</si>
  <si>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</si>
  <si>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</si>
  <si>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</si>
  <si>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</si>
  <si>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</si>
  <si>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</si>
  <si>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</si>
  <si>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</si>
  <si>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</si>
  <si>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</si>
  <si>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</si>
  <si>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</si>
  <si>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</si>
  <si>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</si>
  <si>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</si>
  <si>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</si>
  <si>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</si>
  <si>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</si>
  <si>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</si>
  <si>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</si>
  <si>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</si>
  <si>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</si>
  <si>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</si>
  <si>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</si>
  <si>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</si>
  <si>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</si>
  <si>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</si>
  <si>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</si>
  <si>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</si>
  <si>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</si>
  <si>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</si>
  <si>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</si>
  <si>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</si>
  <si>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</si>
  <si>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</si>
  <si>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</si>
  <si>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</si>
  <si>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</si>
  <si>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</si>
  <si>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</si>
  <si>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</si>
  <si>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</si>
  <si>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</si>
  <si>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</si>
  <si>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</si>
  <si>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</si>
  <si>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</si>
  <si>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</si>
  <si>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</si>
  <si>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</si>
  <si>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</si>
  <si>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</si>
  <si>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</si>
  <si>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</si>
  <si>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</si>
  <si>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</si>
  <si>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</si>
  <si>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</si>
  <si>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</si>
  <si>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</si>
  <si>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</si>
  <si>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</si>
  <si>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</si>
  <si>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</si>
  <si>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</si>
  <si>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</si>
  <si>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</si>
  <si>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</si>
  <si>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</si>
  <si>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</si>
  <si>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</si>
  <si>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</si>
  <si>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</si>
  <si>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</si>
  <si>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</si>
  <si>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</si>
  <si>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</si>
  <si>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</si>
  <si>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</si>
  <si>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</si>
  <si>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</si>
  <si>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</si>
  <si>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</si>
  <si>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</si>
  <si>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</si>
  <si>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</si>
  <si>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</si>
  <si>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</si>
  <si>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</si>
  <si>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</si>
  <si>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</si>
  <si>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</si>
  <si>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</si>
  <si>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</si>
  <si>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</si>
  <si>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</si>
  <si>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</si>
  <si>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</si>
  <si>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</si>
  <si>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</si>
  <si>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</si>
  <si>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</si>
  <si>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</si>
  <si>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</si>
  <si>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</si>
  <si>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</si>
  <si>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</si>
  <si>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</si>
  <si>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</si>
  <si>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</si>
  <si>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</si>
  <si>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</si>
  <si>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</si>
  <si>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</si>
  <si>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</si>
  <si>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</si>
  <si>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</si>
  <si>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</si>
  <si>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</si>
  <si>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</si>
  <si>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</si>
  <si>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</si>
  <si>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</si>
  <si>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</si>
  <si>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</si>
  <si>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</si>
  <si>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</si>
  <si>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</si>
  <si>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</si>
  <si>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</si>
  <si>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</si>
  <si>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</si>
  <si>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</si>
  <si>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</si>
  <si>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</si>
  <si>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</si>
  <si>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</si>
  <si>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</si>
  <si>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</si>
  <si>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</si>
  <si>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</si>
  <si>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</si>
  <si>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</si>
  <si>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</si>
  <si>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</si>
  <si>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</si>
  <si>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</si>
  <si>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</si>
  <si>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</si>
  <si>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</si>
  <si>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</si>
  <si>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</si>
  <si>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</si>
  <si>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</si>
  <si>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</si>
  <si>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</si>
  <si>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</si>
  <si>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</si>
  <si>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</si>
  <si>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</si>
  <si>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</si>
  <si>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</si>
  <si>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</si>
  <si>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</si>
  <si>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</si>
  <si>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</si>
  <si>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</si>
  <si>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</si>
  <si>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</si>
  <si>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</si>
  <si>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</si>
  <si>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</si>
  <si>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</si>
  <si>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</si>
  <si>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</si>
  <si>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</si>
  <si>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</si>
  <si>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</si>
  <si>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</si>
  <si>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</si>
  <si>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</si>
  <si>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</si>
  <si>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</si>
  <si>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</si>
  <si>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</si>
  <si>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</si>
  <si>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</si>
  <si>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</si>
  <si>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</si>
  <si>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</si>
  <si>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</si>
  <si>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</si>
  <si>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</si>
  <si>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</si>
  <si>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</si>
  <si>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</si>
  <si>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</si>
  <si>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</si>
  <si>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</si>
  <si>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</si>
  <si>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</si>
  <si>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</si>
  <si>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</si>
  <si>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</si>
  <si>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</si>
  <si>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</si>
  <si>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</si>
  <si>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</si>
  <si>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</si>
  <si>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</si>
  <si>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</si>
  <si>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</si>
  <si>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</si>
  <si>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</si>
  <si>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</si>
  <si>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</si>
  <si>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</si>
  <si>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</si>
  <si>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</si>
  <si>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</si>
  <si>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</si>
  <si>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</si>
  <si>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</si>
  <si>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</si>
  <si>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</si>
  <si>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</si>
  <si>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</si>
  <si>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</si>
  <si>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</si>
  <si>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</si>
  <si>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</si>
  <si>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</si>
  <si>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</si>
  <si>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</si>
  <si>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</si>
  <si>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</si>
  <si>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</si>
  <si>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</si>
  <si>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</si>
  <si>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</si>
  <si>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</si>
  <si>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</si>
  <si>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</si>
  <si>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</si>
  <si>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</si>
  <si>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</si>
  <si>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</si>
  <si>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</si>
  <si>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</si>
  <si>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</si>
  <si>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</si>
  <si>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</si>
  <si>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</si>
  <si>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</si>
  <si>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</si>
  <si>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</si>
  <si>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</si>
  <si>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</si>
  <si>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</si>
  <si>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</si>
  <si>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</si>
  <si>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</si>
  <si>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</si>
  <si>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</si>
  <si>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</si>
  <si>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</si>
  <si>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</si>
  <si>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</si>
  <si>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</si>
  <si>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</si>
  <si>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</si>
  <si>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</si>
  <si>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</si>
  <si>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</si>
  <si>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</si>
  <si>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</si>
  <si>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</si>
  <si>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</si>
  <si>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</si>
  <si>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</si>
  <si>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</si>
  <si>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</si>
  <si>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</si>
  <si>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</si>
  <si>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</si>
  <si>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</si>
  <si>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</si>
  <si>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</si>
  <si>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</si>
  <si>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</si>
  <si>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</si>
  <si>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</si>
  <si>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</si>
  <si>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</si>
  <si>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</si>
  <si>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</si>
  <si>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</si>
  <si>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</si>
  <si>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</si>
  <si>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</si>
  <si>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</si>
  <si>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</si>
  <si>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</si>
  <si>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</si>
  <si>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</si>
  <si>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</si>
  <si>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</si>
  <si>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</si>
  <si>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</si>
  <si>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</si>
  <si>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</si>
  <si>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</si>
  <si>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</si>
  <si>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</si>
  <si>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</si>
  <si>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</si>
  <si>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</si>
  <si>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</si>
  <si>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</si>
  <si>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</si>
  <si>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</si>
  <si>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</si>
  <si>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</si>
  <si>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</si>
  <si>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</si>
  <si>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</si>
  <si>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</si>
  <si>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</si>
  <si>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</si>
  <si>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</si>
  <si>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</si>
  <si>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</si>
  <si>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</si>
  <si>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</si>
  <si>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</si>
  <si>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</si>
  <si>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</si>
  <si>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</si>
  <si>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</si>
  <si>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</si>
  <si>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</si>
  <si>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</si>
  <si>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</si>
  <si>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</si>
  <si>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</si>
  <si>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</si>
  <si>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</si>
  <si>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</si>
  <si>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</si>
  <si>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</si>
  <si>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</si>
  <si>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</si>
  <si>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</si>
  <si>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</si>
  <si>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</si>
  <si>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</si>
  <si>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</si>
  <si>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</si>
  <si>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</si>
  <si>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</si>
  <si>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</si>
  <si>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</si>
  <si>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</si>
  <si>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</si>
  <si>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</si>
  <si>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</si>
  <si>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</si>
  <si>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</si>
  <si>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</si>
  <si>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</si>
  <si>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</si>
  <si>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</si>
  <si>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</si>
  <si>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</si>
  <si>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</si>
  <si>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</si>
  <si>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</si>
  <si>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</si>
  <si>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</si>
  <si>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</si>
  <si>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</si>
  <si>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</si>
  <si>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</si>
  <si>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</si>
  <si>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</si>
  <si>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</si>
  <si>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</si>
  <si>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</si>
  <si>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</si>
  <si>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</si>
  <si>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</si>
  <si>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</si>
  <si>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</si>
  <si>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</si>
  <si>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</si>
  <si>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</si>
  <si>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</si>
  <si>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</si>
  <si>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</si>
  <si>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</si>
  <si>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</si>
  <si>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</si>
  <si>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</si>
  <si>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</si>
  <si>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</si>
  <si>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</si>
  <si>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</si>
  <si>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</si>
  <si>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</si>
  <si>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</si>
  <si>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</si>
  <si>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</si>
  <si>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</si>
  <si>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</si>
  <si>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</si>
  <si>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</si>
  <si>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</si>
  <si>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</si>
  <si>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</si>
  <si>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</si>
  <si>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</si>
  <si>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</si>
  <si>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</si>
  <si>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</si>
  <si>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</si>
  <si>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</si>
  <si>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</si>
  <si>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</si>
  <si>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</si>
  <si>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</si>
  <si>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</si>
  <si>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</si>
  <si>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</si>
  <si>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</si>
  <si>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</si>
  <si>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</si>
  <si>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</si>
  <si>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</si>
  <si>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</si>
  <si>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</si>
  <si>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</si>
  <si>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</si>
  <si>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</si>
  <si>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</si>
  <si>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</si>
  <si>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</si>
  <si>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</si>
  <si>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</si>
  <si>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</si>
  <si>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</si>
  <si>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</si>
  <si>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</si>
  <si>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</si>
  <si>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</si>
  <si>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</si>
  <si>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</si>
  <si>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</si>
  <si>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</si>
  <si>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</si>
  <si>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</si>
  <si>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</si>
  <si>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</si>
  <si>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</si>
  <si>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</si>
  <si>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</si>
  <si>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</si>
  <si>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</si>
  <si>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</si>
  <si>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</si>
  <si>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</si>
  <si>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</si>
  <si>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</si>
  <si>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</si>
  <si>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</si>
  <si>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</si>
  <si>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</si>
  <si>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</si>
  <si>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</si>
  <si>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</si>
  <si>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</si>
  <si>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</si>
  <si>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</si>
  <si>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</si>
  <si>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</si>
  <si>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</si>
  <si>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</si>
  <si>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</si>
  <si>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</si>
  <si>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</si>
  <si>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</si>
  <si>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</si>
  <si>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</si>
  <si>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</si>
  <si>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</si>
  <si>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</si>
  <si>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</si>
  <si>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</si>
  <si>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</si>
  <si>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</si>
  <si>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</si>
  <si>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</si>
  <si>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</si>
  <si>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</si>
  <si>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</si>
  <si>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</si>
  <si>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</si>
  <si>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</si>
  <si>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</si>
  <si>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</si>
  <si>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</si>
  <si>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</si>
  <si>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</si>
  <si>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</si>
  <si>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</si>
  <si>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</si>
  <si>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</si>
  <si>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</si>
  <si>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</si>
  <si>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</si>
  <si>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</si>
  <si>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</si>
  <si>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</si>
  <si>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</si>
  <si>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</si>
  <si>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</si>
  <si>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</si>
  <si>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</si>
  <si>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</si>
  <si>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</si>
  <si>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</si>
  <si>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</si>
  <si>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</si>
  <si>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</si>
  <si>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</si>
  <si>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</si>
  <si>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</si>
  <si>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</si>
  <si>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</si>
  <si>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</si>
  <si>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</si>
  <si>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</si>
  <si>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</si>
  <si>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</si>
  <si>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</si>
  <si>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</si>
  <si>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</si>
  <si>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</si>
  <si>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</si>
  <si>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</si>
  <si>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</si>
  <si>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</si>
  <si>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</si>
  <si>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</si>
  <si>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</si>
  <si>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</si>
  <si>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</si>
  <si>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</si>
  <si>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</si>
  <si>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</si>
  <si>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</si>
  <si>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</si>
  <si>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</si>
  <si>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</si>
  <si>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</si>
  <si>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</si>
  <si>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</si>
  <si>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</si>
  <si>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</si>
  <si>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</si>
  <si>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</si>
  <si>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</si>
  <si>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</si>
  <si>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</si>
  <si>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</si>
  <si>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</si>
  <si>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</si>
  <si>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</si>
  <si>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</si>
  <si>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</si>
  <si>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</si>
  <si>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</si>
  <si>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</si>
  <si>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</si>
  <si>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</si>
  <si>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</si>
  <si>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</si>
  <si>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</si>
  <si>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</si>
  <si>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</si>
  <si>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</si>
  <si>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</si>
  <si>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</si>
  <si>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</si>
  <si>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</si>
  <si>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</si>
  <si>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</si>
  <si>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</si>
  <si>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</si>
  <si>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</si>
  <si>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</si>
  <si>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</si>
  <si>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</si>
  <si>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</si>
  <si>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</si>
  <si>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</si>
  <si>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</si>
  <si>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</si>
  <si>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</si>
  <si>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</si>
  <si>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</si>
  <si>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</si>
  <si>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</si>
  <si>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</si>
  <si>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</si>
  <si>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</si>
  <si>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</si>
  <si>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</si>
  <si>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</si>
  <si>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</si>
  <si>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</si>
  <si>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</si>
  <si>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</si>
  <si>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</si>
  <si>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</si>
  <si>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</si>
  <si>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</si>
  <si>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</si>
  <si>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</si>
  <si>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</si>
  <si>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</si>
  <si>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</si>
  <si>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</si>
  <si>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</si>
  <si>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</si>
  <si>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</si>
  <si>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</si>
  <si>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</si>
  <si>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</si>
  <si>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</si>
  <si>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</si>
  <si>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</si>
  <si>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</si>
  <si>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</si>
  <si>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</si>
  <si>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</si>
  <si>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</si>
  <si>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</si>
  <si>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</si>
  <si>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</si>
  <si>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</si>
  <si>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</si>
  <si>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</si>
  <si>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</si>
  <si>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</si>
  <si>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</si>
  <si>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</si>
  <si>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</si>
  <si>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</si>
  <si>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</si>
  <si>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</si>
  <si>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</si>
  <si>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</si>
  <si>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</si>
  <si>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</si>
  <si>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</si>
  <si>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</si>
  <si>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</si>
  <si>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</si>
  <si>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</si>
  <si>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</si>
  <si>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</si>
  <si>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</si>
  <si>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</si>
  <si>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</si>
  <si>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</si>
  <si>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</si>
  <si>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</si>
  <si>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</si>
  <si>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</si>
  <si>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</si>
  <si>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</si>
  <si>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</si>
  <si>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</si>
  <si>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</si>
  <si>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</si>
  <si>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</si>
  <si>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</si>
  <si>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</si>
  <si>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</si>
  <si>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</si>
  <si>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</si>
  <si>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</si>
  <si>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</si>
  <si>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</si>
  <si>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</si>
  <si>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</si>
  <si>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</si>
  <si>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</si>
  <si>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</si>
  <si>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</si>
  <si>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</si>
  <si>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</si>
  <si>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</si>
  <si>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</si>
  <si>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</si>
  <si>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</si>
  <si>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</si>
  <si>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</si>
  <si>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</si>
  <si>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</si>
  <si>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</si>
  <si>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</si>
  <si>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</si>
  <si>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</si>
  <si>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</si>
  <si>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</si>
  <si>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</si>
  <si>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</si>
  <si>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</si>
  <si>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</si>
  <si>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</si>
  <si>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</si>
  <si>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</si>
  <si>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</si>
  <si>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</si>
  <si>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</si>
  <si>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</si>
  <si>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</si>
  <si>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</si>
  <si>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</si>
  <si>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</si>
  <si>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</si>
  <si>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</si>
  <si>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</si>
  <si>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</si>
  <si>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</si>
  <si>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</si>
  <si>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</si>
  <si>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</si>
  <si>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</si>
  <si>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</si>
  <si>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</si>
  <si>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</si>
  <si>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</si>
  <si>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</si>
  <si>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</si>
  <si>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</si>
  <si>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</si>
  <si>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</si>
  <si>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</si>
  <si>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</si>
  <si>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</si>
  <si>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</si>
  <si>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</si>
  <si>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</si>
  <si>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</si>
  <si>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</si>
  <si>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</si>
  <si>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</si>
  <si>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</si>
  <si>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</si>
  <si>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</si>
  <si>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</si>
  <si>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</si>
  <si>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</si>
  <si>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</si>
  <si>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</si>
  <si>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</si>
  <si>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</si>
  <si>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</si>
  <si>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</si>
  <si>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</si>
  <si>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</si>
  <si>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</si>
  <si>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</si>
  <si>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</si>
  <si>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</si>
  <si>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</si>
  <si>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</si>
  <si>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</si>
  <si>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</si>
  <si>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</si>
  <si>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</si>
  <si>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</si>
  <si>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</si>
  <si>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</si>
  <si>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</si>
  <si>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</si>
  <si>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</si>
  <si>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</si>
  <si>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</si>
  <si>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</si>
  <si>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</si>
  <si>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</si>
  <si>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</si>
  <si>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</si>
  <si>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</si>
  <si>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</si>
  <si>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</si>
  <si>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</si>
  <si>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</si>
  <si>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</si>
  <si>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</si>
  <si>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</si>
  <si>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</si>
  <si>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</si>
  <si>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</si>
  <si>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</si>
  <si>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</si>
  <si>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</si>
  <si>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</si>
  <si>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</si>
  <si>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</si>
  <si>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</si>
  <si>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</si>
  <si>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</si>
  <si>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</si>
  <si>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</si>
  <si>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</si>
  <si>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</si>
  <si>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</si>
  <si>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</si>
  <si>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</si>
  <si>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</si>
  <si>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</si>
  <si>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</si>
  <si>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</si>
  <si>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</si>
  <si>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</si>
  <si>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</si>
  <si>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</si>
  <si>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</si>
  <si>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</si>
  <si>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</si>
  <si>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</si>
  <si>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</si>
  <si>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</si>
  <si>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</si>
  <si>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</si>
  <si>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</si>
  <si>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</si>
  <si>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</si>
  <si>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</si>
  <si>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</si>
  <si>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</si>
  <si>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</si>
  <si>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</si>
  <si>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</si>
  <si>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</si>
  <si>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</si>
  <si>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</si>
  <si>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</si>
  <si>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</si>
  <si>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</si>
  <si>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</si>
  <si>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</si>
  <si>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</si>
  <si>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</si>
  <si>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</si>
  <si>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</si>
  <si>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</si>
  <si>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</si>
  <si>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</si>
  <si>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</si>
  <si>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</si>
  <si>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</si>
  <si>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</si>
  <si>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</si>
  <si>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</si>
  <si>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</si>
  <si>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</si>
  <si>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</si>
  <si>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</si>
  <si>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</si>
  <si>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</si>
  <si>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</si>
  <si>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</si>
  <si>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</si>
  <si>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</si>
  <si>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</si>
  <si>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</si>
  <si>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</si>
  <si>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</si>
  <si>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</si>
  <si>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</si>
  <si>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</si>
  <si>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</si>
  <si>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</si>
  <si>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</si>
  <si>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</si>
  <si>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</si>
  <si>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</si>
  <si>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</si>
  <si>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</si>
  <si>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</si>
  <si>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</si>
  <si>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</si>
  <si>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</si>
  <si>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</si>
  <si>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</si>
  <si>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</si>
  <si>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</si>
  <si>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</si>
  <si>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</si>
  <si>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</si>
  <si>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</si>
  <si>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</si>
  <si>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</si>
  <si>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</si>
  <si>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</si>
  <si>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</si>
  <si>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</si>
  <si>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</si>
  <si>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</si>
  <si>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</si>
  <si>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</si>
  <si>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</si>
  <si>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</si>
  <si>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</si>
  <si>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</si>
  <si>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</si>
  <si>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</si>
  <si>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</si>
  <si>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</si>
  <si>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</si>
  <si>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</si>
  <si>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</si>
  <si>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</si>
  <si>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</si>
  <si>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</si>
  <si>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</si>
  <si>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</si>
  <si>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</si>
  <si>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</si>
  <si>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</si>
  <si>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</si>
  <si>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</si>
  <si>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</si>
  <si>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</si>
  <si>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</si>
  <si>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</si>
  <si>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</si>
  <si>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</si>
  <si>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</si>
  <si>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</si>
  <si>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</si>
  <si>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</si>
  <si>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</si>
  <si>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</si>
  <si>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</si>
  <si>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</si>
  <si>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</si>
  <si>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</si>
  <si>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</si>
  <si>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</si>
  <si>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</si>
  <si>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</si>
  <si>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</si>
  <si>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</si>
  <si>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</si>
  <si>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</si>
  <si>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</si>
  <si>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</si>
  <si>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</si>
  <si>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</si>
  <si>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</si>
  <si>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</si>
  <si>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</si>
  <si>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</si>
  <si>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</si>
  <si>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</si>
  <si>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</si>
  <si>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</si>
  <si>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</si>
  <si>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</si>
  <si>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</si>
  <si>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</si>
  <si>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</si>
  <si>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</si>
  <si>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</si>
  <si>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</si>
  <si>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</si>
  <si>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</si>
  <si>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</si>
  <si>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</si>
  <si>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</si>
  <si>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</si>
  <si>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</si>
  <si>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</si>
  <si>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</si>
  <si>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</si>
  <si>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</si>
  <si>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</si>
  <si>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</si>
  <si>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</si>
  <si>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</si>
  <si>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</si>
  <si>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</si>
  <si>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</si>
  <si>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</si>
  <si>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</si>
  <si>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</si>
  <si>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</si>
  <si>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</si>
  <si>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</si>
  <si>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</si>
  <si>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</si>
  <si>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</si>
  <si>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</si>
  <si>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</si>
  <si>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</si>
  <si>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</si>
  <si>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</si>
  <si>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</si>
  <si>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</si>
  <si>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</si>
  <si>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</si>
  <si>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</si>
  <si>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</si>
  <si>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</si>
  <si>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</si>
  <si>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</si>
  <si>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</si>
  <si>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</si>
  <si>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</si>
  <si>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</si>
  <si>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</si>
  <si>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</si>
  <si>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</si>
  <si>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</si>
  <si>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</si>
  <si>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</si>
  <si>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</si>
  <si>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</si>
  <si>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</si>
  <si>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</si>
  <si>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</si>
  <si>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</si>
  <si>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</si>
  <si>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</si>
  <si>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</si>
  <si>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</si>
  <si>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</si>
  <si>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</si>
  <si>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</si>
  <si>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</si>
  <si>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</si>
  <si>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</si>
  <si>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</si>
  <si>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</si>
  <si>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</si>
  <si>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</si>
  <si>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</si>
  <si>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</si>
  <si>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</si>
  <si>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</si>
  <si>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</si>
  <si>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</si>
  <si>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</si>
  <si>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</si>
  <si>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</si>
  <si>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</si>
  <si>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</si>
  <si>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</si>
  <si>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</si>
  <si>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</si>
  <si>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</si>
  <si>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</si>
  <si>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</si>
  <si>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</si>
  <si>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</si>
  <si>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</si>
  <si>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</si>
  <si>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</si>
  <si>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</si>
  <si>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</si>
  <si>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</si>
  <si>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</si>
  <si>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</si>
  <si>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</si>
  <si>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</si>
  <si>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</si>
  <si>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</si>
  <si>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</si>
  <si>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</si>
  <si>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</si>
  <si>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</si>
  <si>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</si>
  <si>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</si>
  <si>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</si>
  <si>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</si>
  <si>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</si>
  <si>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</si>
  <si>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</si>
  <si>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</si>
  <si>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</si>
  <si>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</si>
  <si>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</si>
  <si>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</si>
  <si>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</si>
  <si>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</si>
  <si>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</si>
  <si>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</si>
  <si>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</si>
  <si>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</si>
  <si>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</si>
  <si>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</si>
  <si>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</si>
  <si>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</si>
  <si>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</si>
  <si>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</si>
  <si>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</si>
  <si>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</si>
  <si>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</si>
  <si>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</si>
  <si>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</si>
  <si>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</si>
  <si>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</si>
  <si>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</si>
  <si>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</si>
  <si>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</si>
  <si>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</si>
  <si>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</si>
  <si>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</si>
  <si>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</si>
  <si>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</si>
  <si>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</si>
  <si>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</si>
  <si>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</si>
  <si>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</si>
  <si>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</si>
  <si>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</si>
  <si>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</si>
  <si>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</si>
  <si>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</si>
  <si>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</si>
  <si>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</si>
  <si>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</si>
  <si>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</si>
  <si>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</si>
  <si>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</si>
  <si>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</si>
  <si>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</si>
  <si>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</si>
  <si>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</si>
  <si>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</si>
  <si>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</si>
  <si>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</si>
  <si>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</si>
  <si>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</si>
  <si>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</si>
  <si>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</si>
  <si>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</si>
  <si>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</si>
  <si>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</si>
  <si>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</si>
  <si>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</si>
  <si>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</si>
  <si>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</si>
  <si>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</si>
  <si>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</si>
  <si>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</si>
  <si>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</si>
  <si>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</si>
  <si>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</si>
  <si>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</si>
  <si>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</si>
  <si>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</si>
  <si>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</si>
  <si>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</si>
  <si>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</si>
  <si>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</si>
  <si>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</si>
  <si>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</si>
  <si>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</si>
  <si>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</si>
  <si>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</si>
  <si>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</si>
  <si>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</si>
  <si>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</si>
  <si>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</si>
  <si>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</si>
  <si>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</si>
  <si>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</si>
  <si>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</si>
  <si>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</si>
  <si>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</si>
  <si>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</si>
  <si>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</si>
  <si>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</si>
  <si>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</si>
  <si>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</si>
  <si>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</si>
  <si>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</si>
  <si>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</si>
  <si>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</si>
  <si>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</si>
  <si>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</si>
  <si>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</si>
  <si>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</si>
  <si>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</si>
  <si>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</si>
  <si>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</si>
  <si>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</si>
  <si>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</si>
  <si>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</si>
  <si>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</si>
  <si>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</si>
  <si>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</si>
  <si>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</si>
  <si>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</si>
  <si>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</si>
  <si>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</si>
  <si>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</si>
  <si>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</si>
  <si>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</si>
  <si>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</si>
  <si>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</si>
  <si>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</si>
  <si>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</si>
  <si>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</si>
  <si>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</si>
  <si>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</si>
  <si>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</si>
  <si>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</si>
  <si>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</si>
  <si>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</si>
  <si>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</si>
  <si>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</si>
  <si>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</si>
  <si>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</si>
  <si>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</si>
  <si>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</si>
  <si>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</si>
  <si>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</si>
  <si>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</si>
  <si>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</si>
  <si>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</si>
  <si>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</si>
  <si>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</si>
  <si>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</si>
  <si>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</si>
  <si>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</si>
  <si>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</si>
  <si>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</si>
  <si>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</si>
  <si>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</si>
  <si>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</si>
  <si>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</si>
  <si>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</si>
  <si>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</si>
  <si>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</si>
  <si>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</si>
  <si>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</si>
  <si>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</si>
  <si>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</si>
  <si>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</si>
  <si>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</si>
  <si>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</si>
  <si>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</si>
  <si>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</si>
  <si>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</si>
  <si>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</si>
  <si>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</si>
  <si>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</si>
  <si>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</si>
  <si>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</si>
  <si>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</si>
  <si>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</si>
  <si>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</si>
  <si>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</si>
  <si>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</si>
  <si>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</si>
  <si>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</si>
  <si>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</si>
  <si>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</si>
  <si>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</si>
  <si>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</si>
  <si>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</si>
  <si>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</si>
  <si>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</si>
  <si>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</si>
  <si>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</si>
  <si>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</si>
  <si>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</si>
  <si>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</si>
  <si>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</si>
  <si>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</si>
  <si>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</si>
  <si>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</si>
  <si>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</si>
  <si>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</si>
  <si>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</si>
  <si>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</si>
  <si>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</si>
  <si>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</si>
  <si>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</si>
  <si>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</si>
  <si>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</si>
  <si>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</si>
  <si>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</si>
  <si>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</si>
  <si>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</si>
  <si>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</si>
  <si>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</si>
  <si>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</si>
  <si>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</si>
  <si>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</si>
  <si>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</si>
  <si>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</si>
  <si>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</si>
  <si>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</si>
  <si>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</si>
  <si>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</si>
  <si>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</si>
  <si>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</si>
  <si>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</si>
  <si>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</si>
  <si>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</si>
  <si>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</si>
  <si>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</si>
  <si>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</si>
  <si>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</si>
  <si>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</si>
  <si>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</si>
  <si>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</si>
  <si>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</si>
  <si>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</si>
  <si>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</si>
  <si>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</si>
  <si>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</si>
  <si>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</si>
  <si>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</si>
  <si>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</si>
  <si>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</si>
  <si>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</si>
  <si>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</si>
  <si>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</si>
  <si>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</si>
  <si>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</si>
  <si>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</si>
  <si>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</si>
  <si>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</si>
  <si>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</si>
  <si>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</si>
  <si>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</si>
  <si>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</si>
  <si>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</si>
  <si>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</si>
  <si>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</si>
  <si>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</si>
  <si>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</si>
  <si>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</si>
  <si>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</si>
  <si>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</si>
  <si>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</si>
  <si>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</si>
  <si>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</si>
  <si>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</si>
  <si>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</si>
  <si>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</si>
  <si>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</si>
  <si>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</si>
  <si>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</si>
  <si>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</si>
  <si>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</si>
  <si>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</si>
  <si>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</si>
  <si>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</si>
  <si>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</si>
  <si>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</si>
  <si>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</si>
  <si>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</si>
  <si>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</si>
  <si>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</si>
  <si>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</si>
  <si>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</si>
  <si>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</si>
  <si>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</si>
  <si>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</si>
  <si>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</si>
  <si>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</si>
  <si>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</si>
  <si>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</si>
  <si>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</si>
  <si>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</si>
  <si>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</si>
  <si>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</si>
  <si>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</si>
  <si>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</si>
  <si>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</si>
  <si>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</si>
  <si>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</si>
  <si>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</si>
  <si>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</si>
  <si>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</si>
  <si>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</si>
  <si>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</si>
  <si>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</si>
  <si>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</si>
  <si>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</si>
  <si>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</si>
  <si>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</si>
  <si>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</si>
  <si>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</si>
  <si>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</si>
  <si>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</si>
  <si>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</si>
  <si>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</si>
  <si>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</si>
  <si>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</si>
  <si>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</si>
  <si>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</si>
  <si>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</si>
  <si>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</si>
  <si>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</si>
  <si>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</si>
  <si>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</si>
  <si>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</si>
  <si>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</si>
  <si>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</si>
  <si>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</si>
  <si>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</si>
  <si>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</si>
  <si>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</si>
  <si>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</si>
  <si>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</si>
  <si>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</si>
  <si>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</si>
  <si>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</si>
  <si>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</si>
  <si>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</si>
  <si>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</si>
  <si>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</si>
  <si>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</si>
  <si>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</si>
  <si>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</si>
  <si>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</si>
  <si>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</si>
  <si>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</si>
  <si>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</si>
  <si>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</si>
  <si>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</si>
  <si>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</si>
  <si>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</si>
  <si>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</si>
  <si>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</si>
  <si>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</si>
  <si>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</si>
  <si>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</si>
  <si>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</si>
  <si>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</si>
  <si>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</si>
  <si>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</si>
  <si>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</si>
  <si>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</si>
  <si>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</si>
  <si>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</si>
  <si>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</si>
  <si>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</si>
  <si>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</si>
  <si>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</si>
  <si>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</si>
  <si>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</si>
  <si>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</si>
  <si>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</si>
  <si>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</si>
  <si>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</si>
  <si>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</si>
  <si>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</si>
  <si>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</si>
  <si>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</si>
  <si>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</si>
  <si>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</si>
  <si>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</si>
  <si>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</si>
  <si>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</si>
  <si>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</si>
  <si>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</si>
  <si>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</si>
  <si>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</si>
  <si>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</si>
  <si>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</si>
  <si>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</si>
  <si>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</si>
  <si>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</si>
  <si>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</si>
  <si>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</si>
  <si>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</si>
  <si>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</si>
  <si>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</si>
  <si>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</si>
  <si>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</si>
  <si>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</si>
  <si>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</si>
  <si>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</si>
  <si>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</si>
  <si>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</si>
  <si>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</si>
  <si>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</si>
  <si>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</si>
  <si>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</si>
  <si>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</si>
  <si>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</si>
  <si>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</si>
  <si>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</si>
  <si>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</si>
  <si>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</si>
  <si>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</si>
  <si>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</si>
  <si>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</si>
  <si>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</si>
  <si>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</si>
  <si>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</si>
  <si>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</si>
  <si>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</si>
  <si>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</si>
  <si>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</si>
  <si>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</si>
  <si>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</si>
  <si>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</si>
  <si>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</si>
  <si>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</si>
  <si>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</si>
  <si>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</si>
  <si>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</si>
  <si>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</si>
  <si>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</si>
  <si>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</si>
  <si>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</si>
  <si>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</si>
  <si>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</si>
  <si>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</si>
  <si>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</si>
  <si>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</si>
  <si>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</si>
  <si>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</si>
  <si>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</si>
  <si>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</si>
  <si>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</si>
  <si>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</si>
  <si>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</si>
  <si>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</si>
  <si>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</si>
  <si>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</si>
  <si>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</si>
  <si>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</si>
  <si>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</si>
  <si>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</si>
  <si>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</si>
  <si>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</si>
  <si>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</si>
  <si>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</si>
  <si>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</si>
  <si>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</si>
  <si>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</si>
  <si>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</si>
  <si>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</si>
  <si>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</si>
  <si>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</si>
  <si>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</si>
  <si>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</si>
  <si>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</si>
  <si>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</si>
  <si>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</si>
  <si>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</si>
  <si>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</si>
  <si>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</si>
  <si>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</si>
  <si>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</si>
  <si>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</si>
  <si>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</si>
  <si>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</si>
  <si>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</si>
  <si>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</si>
  <si>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</si>
  <si>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</si>
  <si>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</si>
  <si>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</si>
  <si>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</si>
  <si>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</si>
  <si>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</si>
  <si>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</si>
  <si>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</si>
  <si>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</si>
  <si>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</si>
  <si>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</si>
  <si>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</si>
  <si>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</si>
  <si>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</si>
  <si>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</si>
  <si>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</si>
  <si>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</si>
  <si>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</si>
  <si>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</si>
  <si>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</si>
  <si>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</si>
  <si>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</si>
  <si>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</si>
  <si>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</si>
  <si>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</si>
  <si>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</si>
  <si>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</si>
  <si>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</si>
  <si>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</si>
  <si>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</si>
  <si>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</si>
  <si>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</si>
  <si>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</si>
  <si>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</si>
  <si>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</si>
  <si>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</si>
  <si>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</si>
  <si>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</si>
  <si>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</si>
  <si>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</si>
  <si>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</si>
  <si>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</si>
  <si>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</si>
  <si>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</si>
  <si>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</si>
  <si>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</si>
  <si>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</si>
  <si>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</si>
  <si>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</si>
  <si>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</si>
  <si>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</si>
  <si>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</si>
  <si>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</si>
  <si>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</si>
  <si>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</si>
  <si>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</si>
  <si>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</si>
  <si>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</si>
  <si>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</si>
  <si>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</si>
  <si>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</si>
  <si>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</si>
  <si>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</si>
  <si>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</si>
  <si>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</si>
  <si>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</si>
  <si>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</si>
  <si>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</si>
  <si>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</si>
  <si>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</si>
  <si>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</si>
  <si>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</si>
  <si>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</si>
  <si>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</si>
  <si>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</si>
  <si>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</si>
  <si>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</si>
  <si>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</si>
  <si>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</si>
  <si>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</si>
  <si>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</si>
  <si>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</si>
  <si>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</si>
  <si>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</si>
  <si>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</si>
  <si>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</si>
  <si>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</si>
  <si>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</si>
  <si>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</si>
  <si>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</si>
  <si>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</si>
  <si>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</si>
  <si>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</si>
  <si>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</si>
  <si>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</si>
  <si>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</si>
  <si>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</si>
  <si>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</si>
  <si>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</si>
  <si>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</si>
  <si>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</si>
  <si>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</si>
  <si>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</si>
  <si>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</si>
  <si>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</si>
  <si>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</si>
  <si>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</si>
  <si>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</si>
  <si>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</si>
  <si>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</si>
  <si>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</si>
  <si>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</si>
  <si>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</si>
  <si>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</si>
  <si>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</si>
  <si>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</si>
  <si>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</si>
  <si>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</si>
  <si>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</si>
  <si>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</si>
  <si>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</si>
  <si>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</si>
  <si>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</si>
  <si>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</si>
  <si>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</si>
  <si>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</si>
  <si>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</si>
  <si>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</si>
  <si>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</si>
  <si>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</si>
  <si>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</si>
  <si>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</si>
  <si>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</si>
  <si>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</si>
  <si>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</si>
  <si>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</si>
  <si>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</si>
  <si>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</si>
  <si>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</si>
  <si>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</si>
  <si>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</si>
  <si>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</si>
  <si>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</si>
  <si>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</si>
  <si>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</si>
  <si>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</si>
  <si>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</si>
  <si>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</si>
  <si>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</si>
  <si>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</si>
  <si>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</si>
  <si>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</si>
  <si>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</si>
  <si>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</si>
  <si>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</si>
  <si>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</si>
  <si>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</si>
  <si>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</si>
  <si>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</si>
  <si>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</si>
  <si>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</si>
  <si>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</si>
  <si>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</si>
  <si>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</si>
  <si>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</si>
  <si>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</si>
  <si>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</si>
  <si>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</si>
  <si>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</si>
  <si>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</si>
  <si>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</si>
  <si>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</si>
  <si>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</si>
  <si>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</si>
  <si>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</si>
  <si>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</si>
  <si>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</si>
  <si>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</si>
  <si>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</si>
  <si>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</si>
  <si>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</si>
  <si>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</si>
  <si>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</si>
  <si>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</si>
  <si>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</si>
  <si>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</si>
  <si>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</si>
  <si>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</si>
  <si>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</si>
  <si>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</si>
  <si>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</si>
  <si>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</si>
  <si>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</si>
  <si>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</si>
  <si>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</si>
  <si>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</si>
  <si>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</si>
  <si>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</si>
  <si>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</si>
  <si>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</si>
  <si>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</si>
  <si>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</si>
  <si>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</si>
  <si>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</si>
  <si>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</si>
  <si>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</si>
  <si>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</si>
  <si>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</si>
  <si>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</si>
  <si>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</si>
  <si>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</si>
  <si>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</si>
  <si>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</si>
  <si>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</si>
  <si>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</si>
  <si>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</si>
  <si>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</si>
  <si>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</si>
  <si>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</si>
  <si>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</si>
  <si>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</si>
  <si>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</si>
  <si>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</si>
  <si>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</si>
  <si>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</si>
  <si>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</si>
  <si>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</si>
  <si>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</si>
  <si>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</si>
  <si>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</si>
  <si>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</si>
  <si>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</si>
  <si>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</si>
  <si>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</si>
  <si>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</si>
  <si>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</si>
  <si>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</si>
  <si>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</si>
  <si>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</si>
  <si>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</si>
  <si>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</si>
  <si>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</si>
  <si>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</si>
  <si>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</si>
  <si>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</si>
  <si>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</si>
  <si>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</si>
  <si>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</si>
  <si>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</si>
  <si>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</si>
  <si>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</si>
  <si>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</si>
  <si>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</si>
  <si>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</si>
  <si>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</si>
  <si>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</si>
  <si>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</si>
  <si>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</si>
  <si>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</si>
  <si>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</si>
  <si>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</si>
  <si>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</si>
  <si>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</si>
  <si>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</si>
  <si>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</si>
  <si>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</si>
  <si>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</si>
  <si>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</si>
  <si>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</si>
  <si>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</si>
  <si>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</si>
  <si>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</si>
  <si>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</si>
  <si>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</si>
  <si>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</si>
  <si>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</si>
  <si>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</si>
  <si>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</si>
  <si>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</si>
  <si>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</si>
  <si>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</si>
  <si>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</si>
  <si>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</si>
  <si>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</si>
  <si>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</si>
  <si>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</si>
  <si>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</si>
  <si>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</si>
  <si>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</si>
  <si>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</si>
  <si>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</si>
  <si>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</si>
  <si>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</si>
  <si>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</si>
  <si>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</si>
  <si>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</si>
  <si>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</si>
  <si>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</si>
  <si>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</si>
  <si>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</si>
  <si>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</si>
  <si>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</si>
  <si>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</si>
  <si>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</si>
  <si>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</si>
  <si>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</si>
  <si>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</si>
  <si>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</si>
  <si>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</si>
  <si>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</si>
  <si>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</si>
  <si>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</si>
  <si>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</si>
  <si>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</si>
  <si>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</si>
  <si>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</si>
  <si>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</si>
  <si>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</si>
  <si>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</si>
  <si>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</si>
  <si>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</si>
  <si>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</si>
  <si>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</si>
  <si>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</si>
  <si>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</si>
  <si>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</si>
  <si>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</si>
  <si>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</si>
  <si>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</si>
  <si>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</si>
  <si>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</si>
  <si>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</si>
  <si>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</si>
  <si>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</si>
  <si>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</si>
  <si>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</si>
  <si>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</si>
  <si>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</si>
  <si>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</si>
  <si>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</si>
  <si>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</si>
  <si>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</si>
  <si>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</si>
  <si>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</si>
  <si>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</si>
  <si>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</si>
  <si>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</si>
  <si>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</si>
  <si>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</si>
  <si>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</si>
  <si>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</si>
  <si>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</si>
  <si>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</si>
  <si>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</si>
  <si>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</si>
  <si>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</si>
  <si>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</si>
  <si>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</si>
  <si>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</si>
  <si>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</si>
  <si>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</si>
  <si>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</si>
  <si>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</si>
  <si>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</si>
  <si>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</si>
  <si>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</si>
  <si>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</si>
  <si>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</si>
  <si>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</si>
  <si>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</si>
  <si>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</si>
  <si>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</si>
  <si>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</si>
  <si>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</si>
  <si>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</si>
  <si>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</si>
  <si>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</si>
  <si>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</si>
  <si>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</si>
  <si>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</si>
  <si>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</si>
  <si>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</si>
  <si>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</si>
  <si>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</si>
  <si>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</si>
  <si>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</si>
  <si>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</si>
  <si>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</si>
  <si>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</si>
  <si>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</si>
  <si>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</si>
  <si>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</si>
  <si>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</si>
  <si>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</si>
  <si>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</si>
  <si>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</si>
  <si>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</si>
  <si>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</si>
  <si>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</si>
  <si>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</si>
  <si>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</si>
  <si>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</si>
  <si>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</si>
  <si>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</si>
  <si>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</si>
  <si>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</si>
  <si>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</si>
  <si>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</si>
  <si>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</si>
  <si>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</si>
  <si>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</si>
  <si>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</si>
  <si>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</si>
  <si>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</si>
  <si>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</si>
  <si>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</si>
  <si>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</si>
  <si>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</si>
  <si>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</si>
  <si>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</si>
  <si>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</si>
  <si>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</si>
  <si>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</si>
  <si>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</si>
  <si>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</si>
  <si>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</si>
  <si>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</si>
  <si>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</si>
  <si>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</si>
  <si>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</si>
  <si>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</si>
  <si>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</si>
  <si>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</si>
  <si>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</si>
  <si>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</si>
  <si>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</si>
  <si>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</si>
  <si>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</si>
  <si>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</si>
  <si>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</si>
  <si>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</si>
  <si>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</si>
  <si>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</si>
  <si>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</si>
  <si>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</si>
  <si>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</si>
  <si>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</si>
  <si>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</si>
  <si>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</si>
  <si>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</si>
  <si>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</si>
  <si>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</si>
  <si>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</si>
  <si>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</si>
  <si>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</si>
  <si>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</si>
  <si>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</si>
  <si>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</si>
  <si>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</si>
  <si>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</si>
  <si>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</si>
  <si>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</si>
  <si>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</si>
  <si>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</si>
  <si>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</si>
  <si>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</si>
  <si>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</si>
  <si>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</si>
  <si>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</si>
  <si>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</si>
  <si>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</si>
  <si>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</si>
  <si>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</si>
  <si>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</si>
  <si>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</si>
  <si>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</si>
  <si>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</si>
  <si>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</si>
  <si>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</si>
  <si>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</si>
  <si>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</si>
  <si>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</si>
  <si>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</si>
  <si>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</si>
  <si>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</si>
  <si>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</si>
  <si>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</si>
  <si>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</si>
  <si>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</si>
  <si>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</si>
  <si>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</si>
  <si>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</si>
  <si>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</si>
  <si>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</si>
  <si>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</si>
  <si>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</si>
  <si>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</si>
  <si>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</si>
  <si>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</si>
  <si>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</si>
  <si>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</si>
  <si>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</si>
  <si>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</si>
  <si>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</si>
  <si>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</si>
  <si>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</si>
  <si>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</si>
  <si>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</si>
  <si>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</si>
  <si>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</si>
  <si>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</si>
  <si>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</si>
  <si>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</si>
  <si>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</si>
  <si>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</si>
  <si>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</si>
  <si>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</si>
  <si>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</si>
  <si>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</si>
  <si>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</si>
  <si>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</si>
  <si>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</si>
  <si>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</si>
  <si>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</si>
  <si>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</si>
  <si>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</si>
  <si>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</si>
  <si>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</si>
  <si>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</si>
  <si>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</si>
  <si>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</si>
  <si>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</si>
  <si>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</si>
  <si>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</si>
  <si>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</si>
  <si>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</si>
  <si>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</si>
  <si>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</si>
  <si>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</si>
  <si>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</si>
  <si>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</si>
  <si>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</si>
  <si>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</si>
  <si>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</si>
  <si>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</si>
  <si>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</si>
  <si>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</si>
  <si>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</si>
  <si>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</si>
  <si>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</si>
  <si>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</si>
  <si>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</si>
  <si>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</si>
  <si>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</si>
  <si>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</si>
  <si>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</si>
  <si>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</si>
  <si>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</si>
  <si>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</si>
  <si>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</si>
  <si>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</si>
  <si>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</si>
  <si>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</si>
  <si>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</si>
  <si>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</si>
  <si>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</si>
  <si>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</si>
  <si>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</si>
  <si>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</si>
  <si>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</si>
  <si>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</si>
  <si>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</si>
  <si>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</si>
  <si>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</si>
  <si>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</si>
  <si>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</si>
  <si>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</si>
  <si>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</si>
  <si>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</si>
  <si>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</si>
  <si>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</si>
  <si>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</si>
  <si>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</si>
  <si>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</si>
  <si>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</si>
  <si>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</si>
  <si>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</si>
  <si>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</si>
  <si>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</si>
  <si>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</si>
  <si>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</si>
  <si>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</si>
  <si>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</si>
  <si>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</si>
  <si>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</si>
  <si>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</si>
  <si>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</si>
  <si>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</si>
  <si>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</si>
  <si>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</si>
  <si>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</si>
  <si>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</si>
  <si>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</si>
  <si>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</si>
  <si>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</si>
  <si>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</si>
  <si>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</si>
  <si>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</si>
  <si>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</si>
  <si>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</si>
  <si>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</si>
  <si>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</si>
  <si>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</si>
  <si>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</si>
  <si>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</si>
  <si>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</si>
  <si>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</si>
  <si>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</si>
  <si>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</si>
  <si>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</si>
  <si>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</si>
  <si>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</si>
  <si>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</si>
  <si>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</si>
  <si>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</si>
  <si>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</si>
  <si>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</si>
  <si>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</si>
  <si>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</si>
  <si>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</si>
  <si>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</si>
  <si>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</si>
  <si>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</si>
  <si>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</si>
  <si>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</si>
  <si>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</si>
  <si>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</si>
  <si>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</si>
  <si>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</si>
  <si>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</si>
  <si>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</si>
  <si>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</si>
  <si>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</si>
  <si>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</si>
  <si>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</si>
  <si>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</si>
  <si>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</si>
  <si>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</si>
  <si>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</si>
  <si>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</si>
  <si>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</si>
  <si>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</si>
  <si>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</si>
  <si>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</si>
  <si>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</si>
  <si>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</si>
  <si>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</si>
  <si>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</si>
  <si>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</si>
  <si>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</si>
  <si>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</si>
  <si>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</si>
  <si>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</si>
  <si>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</si>
  <si>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</si>
  <si>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</si>
  <si>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</si>
  <si>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</si>
  <si>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</si>
  <si>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</si>
  <si>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</si>
  <si>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</si>
  <si>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</si>
  <si>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</si>
  <si>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</si>
  <si>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</si>
  <si>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</si>
  <si>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</si>
  <si>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</si>
  <si>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</si>
  <si>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</si>
  <si>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</si>
  <si>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</si>
  <si>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</si>
  <si>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</si>
  <si>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</si>
  <si>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</si>
  <si>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</si>
  <si>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</si>
  <si>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</si>
  <si>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</si>
  <si>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</si>
  <si>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</si>
  <si>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</si>
  <si>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</si>
  <si>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</si>
  <si>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</si>
  <si>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</si>
  <si>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</si>
  <si>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</si>
  <si>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</si>
  <si>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</si>
  <si>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</si>
  <si>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</si>
  <si>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</si>
  <si>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</si>
  <si>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</si>
  <si>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</si>
  <si>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</si>
  <si>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</si>
  <si>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</si>
  <si>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</si>
  <si>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</si>
  <si>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</si>
  <si>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</si>
  <si>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</si>
  <si>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</si>
  <si>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</si>
  <si>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</si>
  <si>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</si>
  <si>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</si>
  <si>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</si>
  <si>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</si>
  <si>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</si>
  <si>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</si>
  <si>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</si>
  <si>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</si>
  <si>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</si>
  <si>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</si>
  <si>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</si>
  <si>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</si>
  <si>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</si>
  <si>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</si>
  <si>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</si>
  <si>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</si>
  <si>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</si>
  <si>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</si>
  <si>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</si>
  <si>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</si>
  <si>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</si>
  <si>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</si>
  <si>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</si>
  <si>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</si>
  <si>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</si>
  <si>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</si>
  <si>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</si>
  <si>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</si>
  <si>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</si>
  <si>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</si>
  <si>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</si>
  <si>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</si>
  <si>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</si>
  <si>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</si>
  <si>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</si>
  <si>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</si>
  <si>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</si>
  <si>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</si>
  <si>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</si>
  <si>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</si>
  <si>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</si>
  <si>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</si>
  <si>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</si>
  <si>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</si>
  <si>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</si>
  <si>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</si>
  <si>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</si>
  <si>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</si>
  <si>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</si>
  <si>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</si>
  <si>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</si>
  <si>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</si>
  <si>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</si>
  <si>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</si>
  <si>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</si>
  <si>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</si>
  <si>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</si>
  <si>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</si>
  <si>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</si>
  <si>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</si>
  <si>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</si>
  <si>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</si>
  <si>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</si>
  <si>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</si>
  <si>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</si>
  <si>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</si>
  <si>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</si>
  <si>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</si>
  <si>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</si>
  <si>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</si>
  <si>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</si>
  <si>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</si>
  <si>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</si>
  <si>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</si>
  <si>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</si>
  <si>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</si>
  <si>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</si>
  <si>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</si>
  <si>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</si>
  <si>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</si>
  <si>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</si>
  <si>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</si>
  <si>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</si>
  <si>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</si>
  <si>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</si>
  <si>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</si>
  <si>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</si>
  <si>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</si>
  <si>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</si>
  <si>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</si>
  <si>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</si>
  <si>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</si>
  <si>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</si>
  <si>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</si>
  <si>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</si>
  <si>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</si>
  <si>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</si>
  <si>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</si>
  <si>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</si>
  <si>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</si>
  <si>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</si>
  <si>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</si>
  <si>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</si>
  <si>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</si>
  <si>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</si>
  <si>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</si>
  <si>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</si>
  <si>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</si>
  <si>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</si>
  <si>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</si>
  <si>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</si>
  <si>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</si>
  <si>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</si>
  <si>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</si>
  <si>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</si>
  <si>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</si>
  <si>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</si>
  <si>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</si>
  <si>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</si>
  <si>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</si>
  <si>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</si>
  <si>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</si>
  <si>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</si>
  <si>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</si>
  <si>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</si>
  <si>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</si>
  <si>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</si>
  <si>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</si>
  <si>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</si>
  <si>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</si>
  <si>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</si>
  <si>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</si>
  <si>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</si>
  <si>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</si>
  <si>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</si>
  <si>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</si>
  <si>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</si>
  <si>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</si>
  <si>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</si>
  <si>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</si>
  <si>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</si>
  <si>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</si>
  <si>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</si>
  <si>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</si>
  <si>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</si>
  <si>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</si>
  <si>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</si>
  <si>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</si>
  <si>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</si>
  <si>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</si>
  <si>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</si>
  <si>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</si>
  <si>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</si>
  <si>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</si>
  <si>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</si>
  <si>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</si>
  <si>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</si>
  <si>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</si>
  <si>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</si>
  <si>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</si>
  <si>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</si>
  <si>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</si>
  <si>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</si>
  <si>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</si>
  <si>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</si>
  <si>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</si>
  <si>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</si>
  <si>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</si>
  <si>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</si>
  <si>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</si>
  <si>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</si>
  <si>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</si>
  <si>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</si>
  <si>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</si>
  <si>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</si>
  <si>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</si>
  <si>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</si>
  <si>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</si>
  <si>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</si>
  <si>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</si>
  <si>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</si>
  <si>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</si>
  <si>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</si>
  <si>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</si>
  <si>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</si>
  <si>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</si>
  <si>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</si>
  <si>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</si>
  <si>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</si>
  <si>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</si>
  <si>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</si>
  <si>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</si>
  <si>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</si>
  <si>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</si>
  <si>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</si>
  <si>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</si>
  <si>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</si>
  <si>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</si>
  <si>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</si>
  <si>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</si>
  <si>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</si>
  <si>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</si>
  <si>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</si>
  <si>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</si>
  <si>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</si>
  <si>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</si>
  <si>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</si>
  <si>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</si>
  <si>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</si>
  <si>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</si>
  <si>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</si>
  <si>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</si>
  <si>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</si>
  <si>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</si>
  <si>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</si>
  <si>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</si>
  <si>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</si>
  <si>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</si>
  <si>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</si>
  <si>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</si>
  <si>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</si>
  <si>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</si>
  <si>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</si>
  <si>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</si>
  <si>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</si>
  <si>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</si>
  <si>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</si>
  <si>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</si>
  <si>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</si>
  <si>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</si>
  <si>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</si>
  <si>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</si>
  <si>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</si>
  <si>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</si>
  <si>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</si>
  <si>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</si>
  <si>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</si>
  <si>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</si>
  <si>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</si>
  <si>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</si>
  <si>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</si>
  <si>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</si>
  <si>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</si>
  <si>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</si>
  <si>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</si>
  <si>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</si>
  <si>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</si>
  <si>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</si>
  <si>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</si>
  <si>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</si>
  <si>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</si>
  <si>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</si>
  <si>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</si>
  <si>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</si>
  <si>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</si>
  <si>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</si>
  <si>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</si>
  <si>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</si>
  <si>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</si>
  <si>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</si>
  <si>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</si>
  <si>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</si>
  <si>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</si>
  <si>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</si>
  <si>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</si>
  <si>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</si>
  <si>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</si>
  <si>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</si>
  <si>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</si>
  <si>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</si>
  <si>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</si>
  <si>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</si>
  <si>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</si>
  <si>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</si>
  <si>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</si>
  <si>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</si>
  <si>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</si>
  <si>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</si>
  <si>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</si>
  <si>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</si>
  <si>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</si>
  <si>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</si>
  <si>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</si>
  <si>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</si>
  <si>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</si>
  <si>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</si>
  <si>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</si>
  <si>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</si>
  <si>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</si>
  <si>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</si>
  <si>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</si>
  <si>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</si>
  <si>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</si>
  <si>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</si>
  <si>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</si>
  <si>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</si>
  <si>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</si>
  <si>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</si>
  <si>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</si>
  <si>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</si>
  <si>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</si>
  <si>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</si>
  <si>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</si>
  <si>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</si>
  <si>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</si>
  <si>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</si>
  <si>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</si>
  <si>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</si>
  <si>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</si>
  <si>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</si>
  <si>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</si>
  <si>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</si>
  <si>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</si>
  <si>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</si>
  <si>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</si>
  <si>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</si>
  <si>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</si>
  <si>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</si>
  <si>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</si>
  <si>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</si>
  <si>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</si>
  <si>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</si>
  <si>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</si>
  <si>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</si>
  <si>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</si>
  <si>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</si>
  <si>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</si>
  <si>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</si>
  <si>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</si>
  <si>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</si>
  <si>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</si>
  <si>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</si>
  <si>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</si>
  <si>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</si>
  <si>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</si>
  <si>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</si>
  <si>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</si>
  <si>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</si>
  <si>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</si>
  <si>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</si>
  <si>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</si>
  <si>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</si>
  <si>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</si>
  <si>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</si>
  <si>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</si>
  <si>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</si>
  <si>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</si>
  <si>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</si>
  <si>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</si>
  <si>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</si>
  <si>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</si>
  <si>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</si>
  <si>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</si>
  <si>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</si>
  <si>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</si>
  <si>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</si>
  <si>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</si>
  <si>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</si>
  <si>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</si>
  <si>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</si>
  <si>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</si>
  <si>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</si>
  <si>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</si>
  <si>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</si>
  <si>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</si>
  <si>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</si>
  <si>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</si>
  <si>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</si>
  <si>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</si>
  <si>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</si>
  <si>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</si>
  <si>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</si>
  <si>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</si>
  <si>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</si>
  <si>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</si>
  <si>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</si>
  <si>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</si>
  <si>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</si>
  <si>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</si>
  <si>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</si>
  <si>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</si>
  <si>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</si>
  <si>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</si>
  <si>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</si>
  <si>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</si>
  <si>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</si>
  <si>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</si>
  <si>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</si>
  <si>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</si>
  <si>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</si>
  <si>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</si>
  <si>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</si>
  <si>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</si>
  <si>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</si>
  <si>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</si>
  <si>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</si>
  <si>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</si>
  <si>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</si>
  <si>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</si>
  <si>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</si>
  <si>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</si>
  <si>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</si>
  <si>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</si>
  <si>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</si>
  <si>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</si>
  <si>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</si>
  <si>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</si>
  <si>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</si>
  <si>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</si>
  <si>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</si>
  <si>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</si>
  <si>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</si>
  <si>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</si>
  <si>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</si>
  <si>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</si>
  <si>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</si>
  <si>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</si>
  <si>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</si>
  <si>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</si>
  <si>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</si>
  <si>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</si>
  <si>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</si>
  <si>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</si>
  <si>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</si>
  <si>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</si>
  <si>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</si>
  <si>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</si>
  <si>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</si>
  <si>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</si>
  <si>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</si>
  <si>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</si>
  <si>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</si>
  <si>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</si>
  <si>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</si>
  <si>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</si>
  <si>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</si>
  <si>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</si>
  <si>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</si>
  <si>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</si>
  <si>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</si>
  <si>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</si>
  <si>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</si>
  <si>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</si>
  <si>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</si>
  <si>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</si>
  <si>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</si>
  <si>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</si>
  <si>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</si>
  <si>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</si>
  <si>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</si>
  <si>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</si>
  <si>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</si>
  <si>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</si>
  <si>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</si>
  <si>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</si>
  <si>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</si>
  <si>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</si>
  <si>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</si>
  <si>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</si>
  <si>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</si>
  <si>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</si>
  <si>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</si>
  <si>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</si>
  <si>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</si>
  <si>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</si>
  <si>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</si>
  <si>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</si>
  <si>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</si>
  <si>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</si>
  <si>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</si>
  <si>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</si>
  <si>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</si>
  <si>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</si>
  <si>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</si>
  <si>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</si>
  <si>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</si>
  <si>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</si>
  <si>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</si>
  <si>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</si>
  <si>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</si>
  <si>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</si>
  <si>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</si>
  <si>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</si>
  <si>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</si>
  <si>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</si>
  <si>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</si>
  <si>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</si>
  <si>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</si>
  <si>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</si>
  <si>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</si>
  <si>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</si>
  <si>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</si>
  <si>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</si>
  <si>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</si>
  <si>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</si>
  <si>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</si>
  <si>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</si>
  <si>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</si>
  <si>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</si>
  <si>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</si>
  <si>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</si>
  <si>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</si>
  <si>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</si>
  <si>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</si>
  <si>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</si>
  <si>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</si>
  <si>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</si>
  <si>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</si>
  <si>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</si>
  <si>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</si>
  <si>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</si>
  <si>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</si>
  <si>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</si>
  <si>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</si>
  <si>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</si>
  <si>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</si>
  <si>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</si>
  <si>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</si>
  <si>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</si>
  <si>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</si>
  <si>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</si>
  <si>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</si>
  <si>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</si>
  <si>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</si>
  <si>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</si>
  <si>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</si>
  <si>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</si>
  <si>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</si>
  <si>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</si>
  <si>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</si>
  <si>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</si>
  <si>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</si>
  <si>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</si>
  <si>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</si>
  <si>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</si>
  <si>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</si>
  <si>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</si>
  <si>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</si>
  <si>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</si>
  <si>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</si>
  <si>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</si>
  <si>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</si>
  <si>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</si>
  <si>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</si>
  <si>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</si>
  <si>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</si>
  <si>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</si>
  <si>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</si>
  <si>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</si>
  <si>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</si>
  <si>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</si>
  <si>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</si>
  <si>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</si>
  <si>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</si>
  <si>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</si>
  <si>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</si>
  <si>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</si>
  <si>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</si>
  <si>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</si>
  <si>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</si>
  <si>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</si>
  <si>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</si>
  <si>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</si>
  <si>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</si>
  <si>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</si>
  <si>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</si>
  <si>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</si>
  <si>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</si>
  <si>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</si>
  <si>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</si>
  <si>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</si>
  <si>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</si>
  <si>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</si>
  <si>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</si>
  <si>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</si>
  <si>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</si>
  <si>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</si>
  <si>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</si>
  <si>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</si>
  <si>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</si>
  <si>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</si>
  <si>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</si>
  <si>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</si>
  <si>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</si>
  <si>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</si>
  <si>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</si>
  <si>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</si>
  <si>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</si>
  <si>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</si>
  <si>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</si>
  <si>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</si>
  <si>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</si>
  <si>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</si>
  <si>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</si>
  <si>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</si>
  <si>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</si>
  <si>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</si>
  <si>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</si>
  <si>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</si>
  <si>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</si>
  <si>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</si>
  <si>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</si>
  <si>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</si>
  <si>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</si>
  <si>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</si>
  <si>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</si>
  <si>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</si>
  <si>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</si>
  <si>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</si>
  <si>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</si>
  <si>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</si>
  <si>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</si>
  <si>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</si>
  <si>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</si>
  <si>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</si>
  <si>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</si>
  <si>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</si>
  <si>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</si>
  <si>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</si>
  <si>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</si>
  <si>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</si>
  <si>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</si>
  <si>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</si>
  <si>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</si>
  <si>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</si>
  <si>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</si>
  <si>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</si>
  <si>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</si>
  <si>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</si>
  <si>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</si>
  <si>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</si>
  <si>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</si>
  <si>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</si>
  <si>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</si>
  <si>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</si>
  <si>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</si>
  <si>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</si>
  <si>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</si>
  <si>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</si>
  <si>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</si>
  <si>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</si>
  <si>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</si>
  <si>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</si>
  <si>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</si>
  <si>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</si>
  <si>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</si>
  <si>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</si>
  <si>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</si>
  <si>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</si>
  <si>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</si>
  <si>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</si>
  <si>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</si>
  <si>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</si>
  <si>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</si>
  <si>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</si>
  <si>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</si>
  <si>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</si>
  <si>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</si>
  <si>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</si>
  <si>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</si>
  <si>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</si>
  <si>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</si>
  <si>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</si>
  <si>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</si>
  <si>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</si>
  <si>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</si>
  <si>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</si>
  <si>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</si>
  <si>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</si>
  <si>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</si>
  <si>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</si>
  <si>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</si>
  <si>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</si>
  <si>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</si>
  <si>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</si>
  <si>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</si>
  <si>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</si>
  <si>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</si>
  <si>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</si>
  <si>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</si>
  <si>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</si>
  <si>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</si>
  <si>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</si>
  <si>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</si>
  <si>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</si>
  <si>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</si>
  <si>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</si>
  <si>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</si>
  <si>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</si>
  <si>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</si>
  <si>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</si>
  <si>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</si>
  <si>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</si>
  <si>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</si>
  <si>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</si>
  <si>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</si>
  <si>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</si>
  <si>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</si>
  <si>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</si>
  <si>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</si>
  <si>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</si>
  <si>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</si>
  <si>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</si>
  <si>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</si>
  <si>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</si>
  <si>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</si>
  <si>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</si>
  <si>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</si>
  <si>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</si>
  <si>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</si>
  <si>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</si>
  <si>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</si>
  <si>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</si>
  <si>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</si>
  <si>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</si>
  <si>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</si>
  <si>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</si>
  <si>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</si>
  <si>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</si>
  <si>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</si>
  <si>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</si>
  <si>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</si>
  <si>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</si>
  <si>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</si>
  <si>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</si>
  <si>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</si>
  <si>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</si>
  <si>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</si>
  <si>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</si>
  <si>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</si>
  <si>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</si>
  <si>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</si>
  <si>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</si>
  <si>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</si>
  <si>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</si>
  <si>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</si>
  <si>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</si>
  <si>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</si>
  <si>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</si>
  <si>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</si>
  <si>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</si>
  <si>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</si>
  <si>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</si>
  <si>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</si>
  <si>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</si>
  <si>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</si>
  <si>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</si>
  <si>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</si>
  <si>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</si>
  <si>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</si>
  <si>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</si>
  <si>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</si>
  <si>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</si>
  <si>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</si>
  <si>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</si>
  <si>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</si>
  <si>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</si>
  <si>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</si>
  <si>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</si>
  <si>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</si>
  <si>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</si>
  <si>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</si>
  <si>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</si>
  <si>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</si>
  <si>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</si>
  <si>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</si>
  <si>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</si>
  <si>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</si>
  <si>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</si>
  <si>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</si>
  <si>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</si>
  <si>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</si>
  <si>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</si>
  <si>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</si>
  <si>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</si>
  <si>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</si>
  <si>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</si>
  <si>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</si>
  <si>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</si>
  <si>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</si>
  <si>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</si>
  <si>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</si>
  <si>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</si>
  <si>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</si>
  <si>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</si>
  <si>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</si>
  <si>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</si>
  <si>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</si>
  <si>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</si>
  <si>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</si>
  <si>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</si>
  <si>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</si>
  <si>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</si>
  <si>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</si>
  <si>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</si>
  <si>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</si>
  <si>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</si>
  <si>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</si>
  <si>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</si>
  <si>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</si>
  <si>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</si>
  <si>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</si>
  <si>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</si>
  <si>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</si>
  <si>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</si>
  <si>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</si>
  <si>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</si>
  <si>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</si>
  <si>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</si>
  <si>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</si>
  <si>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</si>
  <si>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</si>
  <si>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</si>
  <si>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</si>
  <si>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</si>
  <si>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</si>
  <si>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</si>
  <si>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</si>
  <si>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</si>
  <si>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</si>
  <si>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</si>
  <si>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</si>
  <si>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</si>
  <si>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</si>
  <si>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</si>
  <si>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</si>
  <si>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</si>
  <si>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</si>
  <si>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</si>
  <si>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</si>
  <si>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</si>
  <si>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</si>
  <si>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</si>
  <si>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</si>
  <si>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</si>
  <si>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</si>
  <si>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</si>
  <si>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</si>
  <si>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</si>
  <si>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</si>
  <si>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</si>
  <si>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</si>
  <si>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</si>
  <si>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</si>
  <si>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</si>
  <si>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</si>
  <si>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</si>
  <si>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</si>
  <si>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</si>
  <si>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</si>
  <si>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</si>
  <si>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</si>
  <si>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</si>
  <si>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</si>
  <si>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</si>
  <si>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</si>
  <si>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</si>
  <si>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</si>
  <si>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</si>
  <si>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</si>
  <si>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</si>
  <si>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</si>
  <si>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</si>
  <si>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</si>
  <si>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</si>
  <si>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</si>
  <si>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</si>
  <si>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</si>
  <si>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</si>
  <si>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</si>
  <si>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</si>
  <si>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</si>
  <si>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</si>
  <si>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</si>
  <si>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</si>
  <si>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</si>
  <si>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</si>
  <si>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</si>
  <si>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</si>
  <si>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</si>
  <si>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</si>
  <si>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</si>
  <si>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</si>
  <si>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</si>
  <si>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</si>
  <si>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</si>
  <si>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</si>
  <si>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</si>
  <si>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</si>
  <si>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</si>
  <si>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</si>
  <si>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</si>
  <si>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</si>
  <si>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</si>
  <si>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</si>
  <si>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</si>
  <si>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</si>
  <si>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</si>
  <si>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</si>
  <si>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</si>
  <si>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</si>
  <si>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</si>
  <si>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</si>
  <si>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</si>
  <si>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</si>
  <si>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</si>
  <si>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</si>
  <si>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</si>
  <si>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</si>
  <si>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</si>
  <si>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</si>
  <si>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</si>
  <si>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</si>
  <si>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</si>
  <si>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</si>
  <si>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</si>
  <si>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</si>
  <si>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</si>
  <si>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</si>
  <si>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</si>
  <si>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</si>
  <si>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</si>
  <si>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</si>
  <si>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</si>
  <si>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</si>
  <si>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</si>
  <si>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</si>
  <si>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</si>
  <si>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</si>
  <si>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</si>
  <si>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</si>
  <si>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</si>
  <si>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</si>
  <si>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</si>
  <si>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</si>
  <si>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</si>
  <si>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</si>
  <si>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</si>
  <si>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</si>
  <si>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</si>
  <si>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</si>
  <si>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</si>
  <si>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</si>
  <si>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</si>
  <si>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</si>
  <si>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</si>
  <si>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</si>
  <si>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</si>
  <si>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</si>
  <si>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</si>
  <si>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</si>
  <si>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</si>
  <si>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</si>
  <si>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</si>
  <si>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</si>
  <si>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</si>
  <si>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</si>
  <si>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</si>
  <si>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</si>
  <si>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</si>
  <si>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</si>
  <si>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</si>
  <si>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</si>
  <si>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</si>
  <si>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</si>
  <si>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</si>
  <si>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</si>
  <si>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</si>
  <si>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</si>
  <si>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</si>
  <si>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</si>
  <si>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</si>
  <si>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</si>
  <si>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</si>
  <si>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</si>
  <si>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</si>
  <si>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</si>
  <si>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</si>
  <si>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</si>
  <si>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</si>
  <si>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</si>
  <si>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</si>
  <si>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</si>
  <si>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</si>
  <si>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</si>
  <si>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</si>
  <si>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</si>
  <si>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</si>
  <si>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</si>
  <si>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</si>
  <si>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</si>
  <si>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</si>
  <si>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</si>
  <si>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</si>
  <si>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</si>
  <si>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</si>
  <si>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</si>
  <si>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</si>
  <si>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</si>
  <si>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</si>
  <si>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</si>
  <si>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</si>
  <si>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</si>
  <si>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</si>
  <si>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</si>
  <si>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</si>
  <si>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</si>
  <si>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</si>
  <si>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</si>
  <si>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</si>
  <si>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</si>
  <si>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</si>
  <si>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</si>
  <si>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</si>
  <si>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</si>
  <si>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</si>
  <si>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</si>
  <si>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</si>
  <si>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</si>
  <si>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</si>
  <si>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</si>
  <si>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</si>
  <si>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</si>
  <si>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</si>
  <si>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</si>
  <si>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</si>
  <si>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</si>
  <si>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</si>
  <si>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</si>
  <si>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</si>
  <si>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</si>
  <si>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</si>
  <si>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</si>
  <si>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</si>
  <si>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</si>
  <si>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</si>
  <si>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</si>
  <si>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</si>
  <si>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</si>
  <si>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</si>
  <si>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</si>
  <si>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</si>
  <si>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</si>
  <si>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</si>
  <si>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</si>
  <si>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</si>
  <si>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</si>
  <si>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</si>
  <si>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</si>
  <si>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</si>
  <si>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</si>
  <si>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</si>
  <si>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</si>
  <si>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</si>
  <si>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</si>
  <si>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</si>
  <si>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</si>
  <si>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</si>
  <si>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</si>
  <si>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</si>
  <si>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</si>
  <si>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</si>
  <si>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</si>
  <si>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</si>
  <si>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</si>
  <si>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</si>
  <si>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</si>
  <si>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</si>
  <si>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</si>
  <si>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</si>
  <si>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</si>
  <si>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</si>
  <si>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</si>
  <si>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</si>
  <si>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</si>
  <si>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</si>
  <si>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</si>
  <si>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</si>
  <si>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</si>
  <si>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</si>
  <si>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</si>
  <si>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</si>
  <si>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</si>
  <si>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</si>
  <si>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</si>
  <si>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</si>
  <si>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</si>
  <si>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</si>
  <si>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</si>
  <si>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</si>
  <si>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</si>
  <si>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</si>
  <si>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</si>
  <si>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</si>
  <si>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</si>
  <si>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</si>
  <si>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</si>
  <si>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</si>
  <si>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</si>
  <si>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</si>
  <si>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</si>
  <si>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</si>
  <si>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</si>
  <si>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</si>
  <si>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</si>
  <si>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</si>
  <si>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</si>
  <si>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</si>
  <si>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</si>
  <si>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</si>
  <si>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</si>
  <si>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</si>
  <si>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</si>
  <si>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</si>
  <si>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</si>
  <si>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</si>
  <si>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</si>
  <si>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</si>
  <si>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</si>
  <si>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</si>
  <si>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</si>
  <si>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</si>
  <si>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</si>
  <si>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</si>
  <si>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</si>
  <si>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</si>
  <si>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</si>
  <si>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</si>
  <si>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</si>
  <si>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</si>
  <si>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</si>
  <si>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</si>
  <si>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</si>
  <si>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</si>
  <si>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</si>
  <si>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</si>
  <si>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</si>
  <si>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</si>
  <si>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</si>
  <si>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</si>
  <si>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</si>
  <si>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</si>
  <si>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</si>
  <si>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</si>
  <si>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</si>
  <si>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</si>
  <si>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</si>
  <si>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</si>
  <si>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</si>
  <si>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</si>
  <si>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</si>
  <si>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</si>
  <si>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</si>
  <si>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</si>
  <si>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</si>
  <si>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</si>
  <si>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</si>
  <si>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</si>
  <si>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</si>
  <si>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</si>
  <si>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</si>
  <si>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</si>
  <si>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</si>
  <si>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</si>
  <si>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</si>
  <si>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</si>
  <si>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</si>
  <si>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</si>
  <si>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</si>
  <si>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</si>
  <si>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</si>
  <si>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</si>
  <si>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</si>
  <si>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</si>
  <si>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</si>
  <si>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</si>
  <si>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</si>
  <si>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</si>
  <si>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</si>
  <si>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</si>
  <si>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</si>
  <si>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</si>
  <si>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</si>
  <si>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</si>
  <si>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</si>
  <si>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</si>
  <si>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</si>
  <si>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</si>
  <si>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</si>
  <si>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</si>
  <si>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</si>
  <si>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</si>
  <si>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</si>
  <si>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</si>
  <si>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</si>
  <si>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</si>
  <si>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</si>
  <si>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</si>
  <si>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</si>
  <si>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</si>
  <si>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</si>
  <si>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</si>
  <si>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</si>
  <si>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</si>
  <si>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</si>
  <si>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</si>
  <si>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</si>
  <si>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</si>
  <si>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</si>
  <si>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</si>
  <si>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</si>
  <si>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</si>
  <si>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</si>
  <si>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</si>
  <si>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</si>
  <si>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</si>
  <si>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</si>
  <si>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</si>
  <si>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</si>
  <si>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</si>
  <si>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</si>
  <si>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</si>
  <si>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</si>
  <si>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</si>
  <si>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</si>
  <si>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</si>
  <si>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</si>
  <si>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</si>
  <si>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</si>
  <si>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</si>
  <si>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</si>
  <si>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</si>
  <si>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</si>
  <si>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</si>
  <si>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</si>
  <si>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</si>
  <si>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</si>
  <si>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</si>
  <si>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</si>
  <si>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</si>
  <si>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</si>
  <si>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</si>
  <si>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</si>
  <si>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</si>
  <si>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</si>
  <si>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</si>
  <si>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</si>
  <si>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</si>
  <si>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</si>
  <si>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</si>
  <si>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</si>
  <si>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</si>
  <si>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</si>
  <si>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</si>
  <si>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</si>
  <si>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</si>
  <si>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</si>
  <si>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</si>
  <si>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</si>
  <si>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</si>
  <si>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</si>
  <si>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</si>
  <si>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</si>
  <si>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</si>
  <si>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</si>
  <si>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</si>
  <si>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</si>
  <si>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</si>
  <si>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</si>
  <si>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</si>
  <si>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</si>
  <si>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</si>
  <si>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</si>
  <si>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</si>
  <si>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</si>
  <si>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</si>
  <si>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</si>
  <si>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</si>
  <si>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</si>
  <si>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</si>
  <si>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</si>
  <si>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</si>
  <si>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</si>
  <si>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</si>
  <si>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</si>
  <si>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</si>
  <si>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</si>
  <si>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</si>
  <si>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</si>
  <si>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</si>
  <si>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</si>
  <si>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</si>
  <si>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</si>
  <si>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</si>
  <si>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</si>
  <si>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</si>
  <si>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</si>
  <si>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</si>
  <si>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</si>
  <si>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</si>
  <si>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</si>
  <si>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</si>
  <si>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</si>
  <si>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</si>
  <si>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</si>
  <si>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</si>
  <si>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</si>
  <si>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</si>
  <si>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</si>
  <si>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</si>
  <si>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</si>
  <si>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</si>
  <si>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</si>
  <si>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</si>
  <si>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</si>
  <si>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</si>
  <si>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</si>
  <si>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</si>
  <si>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</si>
  <si>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</si>
  <si>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</si>
  <si>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</si>
  <si>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</si>
  <si>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</si>
  <si>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</si>
  <si>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</si>
  <si>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</si>
  <si>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</si>
  <si>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</si>
  <si>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</si>
  <si>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</si>
  <si>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</si>
  <si>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</si>
  <si>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</si>
  <si>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</si>
  <si>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</si>
  <si>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</si>
  <si>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</si>
  <si>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</si>
  <si>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</si>
  <si>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</si>
  <si>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</si>
  <si>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</si>
  <si>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</si>
  <si>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</si>
  <si>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</si>
  <si>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</si>
  <si>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</si>
  <si>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</si>
  <si>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</si>
  <si>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</si>
  <si>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</si>
  <si>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</si>
  <si>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</si>
  <si>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</si>
  <si>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</si>
  <si>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</si>
  <si>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</si>
  <si>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</si>
  <si>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</si>
  <si>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</si>
  <si>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</si>
  <si>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</si>
  <si>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</si>
  <si>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</si>
  <si>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</si>
  <si>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</si>
  <si>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</si>
  <si>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</si>
  <si>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</si>
  <si>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</si>
  <si>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</si>
  <si>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</si>
  <si>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</si>
  <si>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</si>
  <si>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</si>
  <si>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</si>
  <si>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</si>
  <si>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</si>
  <si>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</si>
  <si>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</si>
  <si>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</si>
  <si>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</si>
  <si>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</si>
  <si>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</si>
  <si>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</si>
  <si>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</si>
  <si>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</si>
  <si>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</si>
  <si>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</si>
  <si>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</si>
  <si>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</si>
  <si>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</si>
  <si>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</si>
  <si>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</si>
  <si>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</si>
  <si>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</si>
  <si>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</si>
  <si>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</si>
  <si>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</si>
  <si>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</si>
  <si>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</si>
  <si>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</si>
  <si>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</si>
  <si>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</si>
  <si>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</si>
  <si>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</si>
  <si>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</si>
  <si>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</si>
  <si>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</si>
  <si>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</si>
  <si>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</si>
  <si>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</si>
  <si>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</si>
  <si>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</si>
  <si>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</si>
  <si>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</si>
  <si>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</si>
  <si>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</si>
  <si>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</si>
  <si>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</si>
  <si>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</si>
  <si>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</si>
  <si>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</si>
  <si>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</si>
  <si>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</si>
  <si>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</si>
  <si>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</si>
  <si>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</si>
  <si>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</si>
  <si>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</si>
  <si>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</si>
  <si>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</si>
  <si>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</si>
  <si>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</si>
  <si>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</si>
  <si>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</si>
  <si>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</si>
  <si>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</si>
  <si>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</si>
  <si>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</si>
  <si>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</si>
  <si>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</si>
  <si>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</si>
  <si>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</si>
  <si>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</si>
  <si>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</si>
  <si>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</si>
  <si>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</si>
  <si>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</si>
  <si>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</si>
  <si>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</si>
  <si>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</si>
  <si>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</si>
  <si>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</si>
  <si>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</si>
  <si>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</si>
  <si>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</si>
  <si>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</si>
  <si>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</si>
  <si>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</si>
  <si>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</si>
  <si>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</si>
  <si>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</si>
  <si>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</si>
  <si>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</si>
  <si>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</si>
  <si>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</si>
  <si>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</si>
  <si>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</si>
  <si>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</si>
  <si>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</si>
  <si>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</si>
  <si>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</si>
  <si>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</si>
  <si>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</si>
  <si>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</si>
  <si>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</si>
  <si>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</si>
  <si>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</si>
  <si>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</si>
  <si>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</si>
  <si>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</si>
  <si>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</si>
  <si>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</si>
  <si>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</si>
  <si>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</si>
  <si>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</si>
  <si>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</si>
  <si>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</si>
  <si>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</si>
  <si>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</si>
  <si>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</si>
  <si>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</si>
  <si>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</si>
  <si>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</si>
  <si>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</si>
  <si>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</si>
  <si>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</si>
  <si>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</si>
  <si>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</si>
  <si>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</si>
  <si>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</si>
  <si>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</si>
  <si>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</si>
  <si>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</si>
  <si>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</si>
  <si>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</si>
  <si>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</si>
  <si>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</si>
  <si>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</si>
  <si>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</si>
  <si>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</si>
  <si>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</si>
  <si>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</si>
  <si>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</si>
  <si>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</si>
  <si>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</si>
  <si>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</si>
  <si>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</si>
  <si>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</si>
  <si>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</si>
  <si>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</si>
  <si>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</si>
  <si>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</si>
  <si>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</si>
  <si>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</si>
  <si>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</si>
  <si>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</si>
  <si>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</si>
  <si>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</si>
  <si>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</si>
  <si>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</si>
  <si>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</si>
  <si>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</si>
  <si>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</si>
  <si>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</si>
  <si>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</si>
  <si>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</si>
  <si>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</si>
  <si>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</si>
  <si>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</si>
  <si>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</si>
  <si>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</si>
  <si>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</si>
  <si>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</si>
  <si>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</si>
  <si>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</si>
  <si>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</si>
  <si>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</si>
  <si>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</si>
  <si>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</si>
  <si>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</si>
  <si>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</si>
  <si>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</si>
  <si>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</si>
  <si>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</si>
  <si>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</si>
  <si>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</si>
  <si>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</si>
  <si>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</si>
  <si>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</si>
  <si>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</si>
  <si>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</si>
  <si>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</si>
  <si>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</si>
  <si>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</si>
  <si>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</si>
  <si>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</si>
  <si>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</si>
  <si>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</si>
  <si>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</si>
  <si>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</si>
  <si>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</si>
  <si>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</si>
  <si>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</si>
  <si>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</si>
  <si>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</si>
  <si>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</si>
  <si>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</si>
  <si>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</si>
  <si>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</si>
  <si>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</si>
  <si>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</si>
  <si>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</si>
  <si>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</si>
  <si>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</si>
  <si>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</si>
  <si>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</si>
  <si>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</si>
  <si>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</si>
  <si>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</si>
  <si>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</si>
  <si>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</si>
  <si>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</si>
  <si>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</si>
  <si>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</si>
  <si>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</si>
  <si>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</si>
  <si>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</si>
  <si>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</si>
  <si>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</si>
  <si>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</si>
  <si>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</si>
  <si>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</si>
  <si>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</si>
  <si>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</si>
  <si>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</si>
  <si>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</si>
  <si>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</si>
  <si>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</si>
  <si>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</si>
  <si>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</si>
  <si>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</si>
  <si>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</si>
  <si>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</si>
  <si>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</si>
  <si>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</si>
  <si>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</si>
  <si>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</si>
  <si>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</si>
  <si>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</si>
  <si>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</si>
  <si>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</si>
  <si>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</si>
  <si>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</si>
  <si>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</si>
  <si>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</si>
  <si>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</si>
  <si>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</si>
  <si>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</si>
  <si>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</si>
  <si>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</si>
  <si>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</si>
  <si>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</si>
  <si>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</si>
  <si>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</si>
  <si>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</si>
  <si>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</si>
  <si>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</si>
  <si>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</si>
  <si>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</si>
  <si>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</si>
  <si>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</si>
  <si>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</si>
  <si>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</si>
  <si>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</si>
  <si>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</si>
  <si>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</si>
  <si>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</si>
  <si>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</si>
  <si>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</si>
  <si>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</si>
  <si>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</si>
  <si>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</si>
  <si>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</si>
  <si>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</si>
  <si>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</si>
  <si>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</si>
  <si>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</si>
  <si>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</si>
  <si>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</si>
  <si>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</si>
  <si>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</si>
  <si>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</si>
  <si>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</si>
  <si>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</si>
  <si>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</si>
  <si>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</si>
  <si>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</si>
  <si>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</si>
  <si>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</si>
  <si>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</si>
  <si>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</si>
  <si>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</si>
  <si>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</si>
  <si>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</si>
  <si>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</si>
  <si>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</si>
  <si>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</si>
  <si>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</si>
  <si>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</si>
  <si>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</si>
  <si>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</si>
  <si>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</si>
  <si>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</si>
  <si>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</si>
  <si>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</si>
  <si>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</si>
  <si>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</si>
  <si>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</si>
  <si>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</si>
  <si>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</si>
  <si>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</si>
  <si>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</si>
  <si>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</si>
  <si>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</si>
  <si>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</si>
  <si>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</si>
  <si>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</si>
  <si>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</si>
  <si>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</si>
  <si>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</si>
  <si>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</si>
  <si>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</si>
  <si>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</si>
  <si>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</si>
  <si>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</si>
  <si>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</si>
  <si>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</si>
  <si>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</si>
  <si>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</si>
  <si>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</si>
  <si>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</si>
  <si>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</si>
  <si>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</si>
  <si>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</si>
  <si>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</si>
  <si>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</si>
  <si>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</si>
  <si>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</si>
  <si>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</si>
  <si>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</si>
  <si>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</si>
  <si>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</si>
  <si>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</si>
  <si>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</si>
  <si>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</si>
  <si>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</si>
  <si>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</si>
  <si>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</si>
  <si>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</si>
  <si>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</si>
  <si>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</si>
  <si>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</si>
  <si>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</si>
  <si>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</si>
  <si>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</si>
  <si>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</si>
  <si>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</si>
  <si>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</si>
  <si>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</si>
  <si>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</si>
  <si>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</si>
  <si>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</si>
  <si>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</si>
  <si>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</si>
  <si>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</si>
  <si>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</si>
  <si>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</si>
  <si>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</si>
  <si>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</si>
  <si>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</si>
  <si>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</si>
  <si>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</si>
  <si>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</si>
  <si>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</si>
  <si>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</si>
  <si>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</si>
  <si>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</si>
  <si>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</si>
  <si>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</si>
  <si>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</si>
  <si>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</si>
  <si>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</si>
  <si>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</si>
  <si>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</si>
  <si>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</si>
  <si>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</si>
  <si>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</si>
  <si>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</si>
  <si>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</si>
  <si>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</si>
  <si>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</si>
  <si>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</si>
  <si>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</si>
  <si>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</si>
  <si>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</si>
  <si>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</si>
  <si>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</si>
  <si>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</si>
  <si>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</si>
  <si>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</si>
  <si>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</si>
  <si>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</si>
  <si>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</si>
  <si>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</si>
  <si>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</si>
  <si>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</si>
  <si>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</si>
  <si>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</si>
  <si>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</si>
  <si>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</si>
  <si>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</si>
  <si>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</si>
  <si>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</si>
  <si>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</si>
  <si>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</si>
  <si>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</si>
  <si>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</si>
  <si>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</si>
  <si>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</si>
  <si>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</si>
  <si>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</si>
  <si>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</si>
  <si>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</si>
  <si>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</si>
  <si>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</si>
  <si>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</si>
  <si>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</si>
  <si>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</si>
  <si>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</si>
  <si>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</si>
  <si>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</si>
  <si>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</si>
  <si>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</si>
  <si>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</si>
  <si>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</si>
  <si>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</si>
  <si>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</si>
  <si>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</si>
  <si>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</si>
  <si>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</si>
  <si>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</si>
  <si>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</si>
  <si>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</si>
  <si>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</si>
  <si>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</si>
  <si>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</si>
  <si>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</si>
  <si>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</si>
  <si>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</si>
  <si>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</si>
  <si>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</si>
  <si>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</si>
  <si>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</si>
  <si>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</si>
  <si>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</si>
  <si>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</si>
  <si>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</si>
  <si>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</si>
  <si>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</si>
  <si>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</si>
  <si>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</si>
  <si>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</si>
  <si>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</si>
  <si>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</si>
  <si>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</si>
  <si>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</si>
  <si>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</si>
  <si>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</si>
  <si>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</si>
  <si>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</si>
  <si>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</si>
  <si>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</si>
  <si>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</si>
  <si>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</si>
  <si>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</si>
  <si>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</si>
  <si>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</si>
  <si>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</si>
  <si>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</si>
  <si>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</si>
  <si>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</si>
  <si>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</si>
  <si>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</si>
  <si>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</si>
  <si>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</si>
  <si>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</si>
  <si>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</si>
  <si>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</si>
  <si>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</si>
  <si>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</si>
  <si>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</si>
  <si>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</si>
  <si>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</si>
  <si>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</si>
  <si>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</si>
  <si>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</si>
  <si>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</si>
  <si>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</si>
  <si>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</si>
  <si>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</si>
  <si>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</si>
  <si>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</si>
  <si>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</si>
  <si>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</si>
  <si>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</si>
  <si>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</si>
  <si>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</si>
  <si>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</si>
  <si>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</si>
  <si>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</si>
  <si>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</si>
  <si>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</si>
  <si>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</si>
  <si>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</si>
  <si>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</si>
  <si>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</si>
  <si>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</si>
  <si>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</si>
  <si>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</si>
  <si>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</si>
  <si>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</si>
  <si>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</si>
  <si>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</si>
  <si>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</si>
  <si>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</si>
  <si>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</si>
  <si>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</si>
  <si>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</si>
  <si>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</si>
  <si>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</si>
  <si>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</si>
  <si>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</si>
  <si>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</si>
  <si>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</si>
  <si>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</si>
  <si>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</si>
  <si>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</si>
  <si>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</si>
  <si>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</si>
  <si>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</si>
  <si>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</si>
  <si>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</si>
  <si>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</si>
  <si>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</si>
  <si>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</si>
  <si>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</si>
  <si>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</si>
  <si>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</si>
  <si>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</si>
  <si>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</si>
  <si>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</si>
  <si>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</si>
  <si>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</si>
  <si>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</si>
  <si>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</si>
  <si>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</si>
  <si>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</si>
  <si>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</si>
  <si>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</si>
  <si>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</si>
  <si>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</si>
  <si>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</si>
  <si>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</si>
  <si>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</si>
  <si>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</si>
  <si>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</si>
  <si>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</si>
  <si>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</si>
  <si>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</si>
  <si>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</si>
  <si>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</si>
  <si>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</si>
  <si>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</si>
  <si>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</si>
  <si>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</si>
  <si>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</si>
  <si>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</si>
  <si>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</si>
  <si>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</si>
  <si>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</si>
  <si>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</si>
  <si>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</si>
  <si>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</si>
  <si>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</si>
  <si>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</si>
  <si>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</si>
  <si>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</si>
  <si>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</si>
  <si>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</si>
  <si>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</si>
  <si>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</si>
  <si>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</si>
  <si>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</si>
  <si>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</si>
  <si>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</si>
  <si>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</si>
  <si>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</si>
  <si>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</si>
  <si>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</si>
  <si>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</si>
  <si>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</si>
  <si>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</si>
  <si>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</si>
  <si>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</si>
  <si>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</si>
  <si>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</si>
  <si>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</si>
  <si>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</si>
  <si>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</si>
  <si>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</si>
  <si>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</si>
  <si>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</si>
  <si>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</si>
  <si>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</si>
  <si>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</si>
  <si>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</si>
  <si>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</si>
  <si>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</si>
  <si>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</si>
  <si>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</si>
  <si>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</si>
  <si>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</si>
  <si>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</si>
  <si>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</si>
  <si>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</si>
  <si>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</si>
  <si>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</si>
  <si>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</si>
  <si>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</si>
  <si>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</si>
  <si>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</si>
  <si>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</si>
  <si>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</si>
  <si>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</si>
  <si>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</si>
  <si>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</si>
  <si>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</si>
  <si>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</si>
  <si>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</si>
  <si>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</si>
  <si>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</si>
  <si>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</si>
  <si>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</si>
  <si>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</si>
  <si>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</si>
  <si>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</si>
  <si>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</si>
  <si>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</si>
  <si>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</si>
  <si>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</si>
  <si>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</si>
  <si>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</si>
  <si>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</si>
  <si>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</si>
  <si>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</si>
  <si>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</si>
  <si>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</si>
  <si>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</si>
  <si>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</si>
  <si>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</si>
  <si>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</si>
  <si>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</si>
  <si>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</si>
  <si>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</si>
  <si>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</si>
  <si>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</si>
  <si>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</si>
  <si>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</si>
  <si>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</si>
  <si>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</si>
  <si>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</si>
  <si>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</si>
  <si>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</si>
  <si>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</si>
  <si>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</si>
  <si>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</si>
  <si>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</si>
  <si>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</si>
  <si>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</si>
  <si>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</si>
  <si>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</si>
  <si>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</si>
  <si>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</si>
  <si>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</si>
  <si>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</si>
  <si>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</si>
  <si>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</si>
  <si>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</si>
  <si>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</si>
  <si>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</si>
  <si>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</si>
  <si>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</si>
  <si>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</si>
  <si>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</si>
  <si>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</si>
  <si>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</si>
  <si>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</si>
  <si>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</si>
  <si>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</si>
  <si>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</si>
  <si>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</si>
  <si>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</si>
  <si>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</si>
  <si>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</si>
  <si>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</si>
  <si>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</si>
  <si>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</si>
  <si>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</si>
  <si>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</si>
  <si>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</si>
  <si>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</si>
  <si>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</si>
  <si>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</si>
  <si>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</si>
  <si>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</si>
  <si>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</si>
  <si>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</si>
  <si>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</si>
  <si>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</si>
  <si>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</si>
  <si>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</si>
  <si>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</si>
  <si>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</si>
  <si>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</si>
  <si>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</si>
  <si>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</si>
  <si>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</si>
  <si>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</si>
  <si>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</si>
  <si>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</si>
  <si>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</si>
  <si>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</si>
  <si>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</si>
  <si>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</si>
  <si>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</si>
  <si>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</si>
  <si>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</si>
  <si>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</si>
  <si>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</si>
  <si>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</si>
  <si>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</si>
  <si>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</si>
  <si>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</si>
  <si>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</si>
  <si>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</si>
  <si>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</si>
  <si>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</si>
  <si>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</si>
  <si>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</si>
  <si>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</si>
  <si>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</si>
  <si>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</si>
  <si>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</si>
  <si>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</si>
  <si>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</si>
  <si>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</si>
  <si>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</si>
  <si>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</si>
  <si>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</si>
  <si>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</si>
  <si>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</si>
  <si>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</si>
  <si>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</si>
  <si>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</si>
  <si>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</si>
  <si>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</si>
  <si>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</si>
  <si>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</si>
  <si>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</si>
  <si>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</si>
  <si>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</si>
  <si>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</si>
  <si>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</si>
  <si>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</si>
  <si>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</si>
  <si>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</si>
  <si>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</si>
  <si>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</si>
  <si>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</si>
  <si>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</si>
  <si>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</si>
  <si>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</si>
  <si>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</si>
  <si>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</si>
  <si>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</si>
  <si>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</si>
  <si>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</si>
  <si>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</si>
  <si>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</si>
  <si>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</si>
  <si>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</si>
  <si>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</si>
  <si>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</si>
  <si>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</si>
  <si>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</si>
  <si>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</si>
  <si>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</si>
  <si>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</si>
  <si>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</si>
  <si>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</si>
  <si>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</si>
  <si>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</si>
  <si>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</si>
  <si>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</si>
  <si>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</si>
  <si>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</si>
  <si>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</si>
  <si>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</si>
  <si>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</si>
  <si>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</si>
  <si>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</si>
  <si>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</si>
  <si>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</si>
  <si>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</si>
  <si>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</si>
  <si>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</si>
  <si>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</si>
  <si>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</si>
  <si>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</si>
  <si>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</si>
  <si>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</si>
  <si>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</si>
  <si>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</si>
  <si>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</si>
  <si>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</si>
  <si>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</si>
  <si>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</si>
  <si>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</si>
  <si>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</si>
  <si>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</si>
  <si>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</si>
  <si>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</si>
  <si>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</si>
  <si>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</si>
  <si>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</si>
  <si>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</si>
  <si>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</si>
  <si>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</si>
  <si>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</si>
  <si>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</si>
  <si>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</si>
  <si>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</si>
  <si>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</si>
  <si>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</si>
  <si>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</si>
  <si>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</si>
  <si>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</si>
  <si>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</si>
  <si>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</si>
  <si>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</si>
  <si>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</si>
  <si>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</si>
  <si>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</si>
  <si>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</si>
  <si>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</si>
  <si>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</si>
  <si>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</si>
  <si>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</si>
  <si>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</si>
  <si>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</si>
  <si>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</si>
  <si>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</si>
  <si>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</si>
  <si>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</si>
  <si>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</si>
  <si>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</si>
  <si>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</si>
  <si>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</si>
  <si>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</si>
  <si>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</si>
  <si>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</si>
  <si>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</si>
  <si>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</si>
  <si>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</si>
  <si>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</si>
  <si>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</si>
  <si>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</si>
  <si>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</si>
  <si>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</si>
  <si>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</si>
  <si>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</si>
  <si>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</si>
  <si>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</si>
  <si>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</si>
  <si>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</si>
  <si>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</si>
  <si>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</si>
  <si>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</si>
  <si>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</si>
  <si>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</si>
  <si>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</si>
  <si>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</si>
  <si>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</si>
  <si>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</si>
  <si>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</si>
  <si>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</si>
  <si>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</si>
  <si>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</si>
  <si>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</si>
  <si>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</si>
  <si>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</si>
  <si>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</si>
  <si>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</si>
  <si>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</si>
  <si>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</si>
  <si>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</si>
  <si>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</si>
  <si>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</si>
  <si>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</si>
  <si>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</si>
  <si>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</si>
  <si>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</si>
  <si>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</si>
  <si>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</si>
  <si>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</si>
  <si>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</si>
  <si>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</si>
  <si>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</si>
  <si>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</si>
  <si>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</si>
  <si>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</si>
  <si>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</si>
  <si>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</si>
  <si>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</si>
  <si>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</si>
  <si>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</si>
  <si>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</si>
  <si>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</si>
  <si>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</si>
  <si>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</si>
  <si>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</si>
  <si>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</si>
  <si>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</si>
  <si>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</si>
  <si>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</si>
  <si>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</si>
  <si>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</si>
  <si>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</si>
  <si>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</si>
  <si>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</si>
  <si>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</si>
  <si>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</si>
  <si>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</si>
  <si>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</si>
  <si>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</si>
  <si>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</si>
  <si>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</si>
  <si>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</si>
  <si>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</si>
  <si>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</si>
  <si>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</si>
  <si>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</si>
  <si>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</si>
  <si>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</si>
  <si>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</si>
  <si>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</si>
  <si>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</si>
  <si>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</si>
  <si>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</si>
  <si>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</si>
  <si>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</si>
  <si>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</si>
  <si>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</si>
  <si>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</si>
  <si>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</si>
  <si>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</si>
  <si>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</si>
  <si>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</si>
  <si>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</si>
  <si>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</si>
  <si>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</si>
  <si>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</si>
  <si>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</si>
  <si>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</si>
  <si>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</si>
  <si>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</si>
  <si>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</si>
  <si>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</si>
  <si>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</si>
  <si>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</si>
  <si>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</si>
  <si>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</si>
  <si>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</si>
  <si>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</si>
  <si>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</si>
  <si>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</si>
  <si>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</si>
  <si>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</si>
  <si>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</si>
  <si>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</si>
  <si>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</si>
  <si>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</si>
  <si>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</si>
  <si>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</si>
  <si>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</si>
  <si>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</si>
  <si>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</si>
  <si>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</si>
  <si>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</si>
  <si>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</si>
  <si>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</si>
  <si>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</si>
  <si>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</si>
  <si>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</si>
  <si>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</si>
  <si>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</si>
  <si>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</si>
  <si>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</si>
  <si>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</si>
  <si>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</si>
  <si>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</si>
  <si>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</si>
  <si>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</si>
  <si>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</si>
  <si>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</si>
  <si>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</si>
  <si>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</si>
  <si>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</si>
  <si>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</si>
  <si>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</si>
  <si>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</si>
  <si>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</si>
  <si>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</si>
  <si>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</si>
  <si>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</si>
  <si>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</si>
  <si>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</si>
  <si>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</si>
  <si>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</si>
  <si>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</si>
  <si>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</si>
  <si>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</si>
  <si>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</si>
  <si>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</si>
  <si>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</si>
  <si>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</si>
  <si>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</si>
  <si>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</si>
  <si>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</si>
  <si>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</si>
  <si>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</si>
  <si>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</si>
  <si>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</si>
  <si>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</si>
  <si>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</si>
  <si>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</si>
  <si>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</si>
  <si>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</si>
  <si>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</si>
  <si>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</si>
  <si>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</si>
  <si>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</si>
  <si>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</si>
  <si>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</si>
  <si>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</si>
  <si>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</si>
  <si>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</si>
  <si>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</si>
  <si>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</si>
  <si>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</si>
  <si>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</si>
  <si>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</si>
  <si>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</si>
  <si>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</si>
  <si>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</si>
  <si>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</si>
  <si>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</si>
  <si>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</si>
  <si>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</si>
  <si>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</si>
  <si>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</si>
  <si>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</si>
  <si>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</si>
  <si>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</si>
  <si>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</si>
  <si>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</si>
  <si>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</si>
  <si>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</si>
  <si>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</si>
  <si>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</si>
  <si>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</si>
  <si>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</si>
  <si>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</si>
  <si>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</si>
  <si>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</si>
  <si>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</si>
  <si>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</si>
  <si>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</si>
  <si>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</si>
  <si>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</si>
  <si>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</si>
  <si>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</si>
  <si>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</si>
  <si>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</si>
  <si>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</si>
  <si>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</si>
  <si>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</si>
  <si>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</si>
  <si>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</si>
  <si>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</si>
  <si>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</si>
  <si>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</si>
  <si>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</si>
  <si>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</si>
  <si>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</si>
  <si>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</si>
  <si>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</si>
  <si>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</si>
  <si>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</si>
  <si>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</si>
  <si>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</si>
  <si>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</si>
  <si>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</si>
  <si>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</si>
  <si>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</si>
  <si>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</si>
  <si>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</si>
  <si>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</si>
  <si>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</si>
  <si>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</si>
  <si>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</si>
  <si>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</si>
  <si>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</si>
  <si>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</si>
  <si>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</si>
  <si>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</si>
  <si>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</si>
  <si>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</si>
  <si>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</si>
  <si>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</si>
  <si>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</si>
  <si>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</si>
  <si>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</si>
  <si>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</si>
  <si>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</si>
  <si>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</si>
  <si>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</si>
  <si>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</si>
  <si>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</si>
  <si>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</si>
  <si>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</si>
  <si>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</si>
  <si>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</si>
  <si>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</si>
  <si>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</si>
  <si>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</si>
  <si>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</si>
  <si>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</si>
  <si>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</si>
  <si>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</si>
  <si>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</si>
  <si>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</si>
  <si>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</si>
  <si>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</si>
  <si>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</si>
  <si>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</si>
  <si>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</si>
  <si>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</si>
  <si>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</si>
  <si>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</si>
  <si>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</si>
  <si>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</si>
  <si>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</si>
  <si>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</si>
  <si>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</si>
  <si>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</si>
  <si>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</si>
  <si>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</si>
  <si>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</si>
  <si>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</si>
  <si>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</si>
  <si>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</si>
  <si>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</si>
  <si>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</si>
  <si>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</si>
  <si>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</si>
  <si>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</si>
  <si>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</si>
  <si>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</si>
  <si>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</si>
  <si>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</si>
  <si>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</si>
  <si>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</si>
  <si>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</si>
  <si>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</si>
  <si>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</si>
  <si>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</si>
  <si>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</si>
  <si>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</si>
  <si>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</si>
  <si>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</si>
  <si>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</si>
  <si>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</si>
  <si>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</si>
  <si>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</si>
  <si>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</si>
  <si>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</si>
  <si>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</si>
  <si>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</si>
  <si>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</si>
  <si>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</si>
  <si>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</si>
  <si>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</si>
  <si>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</si>
  <si>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</si>
  <si>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</si>
  <si>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</si>
  <si>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</si>
  <si>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</si>
  <si>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</si>
  <si>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</si>
  <si>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</si>
  <si>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</si>
  <si>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</si>
  <si>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</si>
  <si>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</si>
  <si>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</si>
  <si>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</si>
  <si>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</si>
  <si>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</si>
  <si>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</si>
  <si>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</si>
  <si>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</si>
  <si>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</si>
  <si>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</si>
  <si>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</si>
  <si>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</si>
  <si>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</si>
  <si>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</si>
  <si>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</si>
  <si>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</si>
  <si>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</si>
  <si>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</si>
  <si>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</si>
  <si>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</si>
  <si>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</si>
  <si>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</si>
  <si>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</si>
  <si>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</si>
  <si>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</si>
  <si>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</si>
  <si>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</si>
  <si>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</si>
  <si>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</si>
  <si>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</si>
  <si>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</si>
  <si>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</si>
  <si>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</si>
  <si>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</si>
  <si>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</si>
  <si>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</si>
  <si>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</si>
  <si>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</si>
  <si>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</si>
  <si>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</si>
  <si>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</si>
  <si>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</si>
  <si>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</si>
  <si>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</si>
  <si>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</si>
  <si>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</si>
  <si>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</si>
  <si>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</si>
  <si>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</si>
  <si>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</si>
  <si>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</si>
  <si>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</si>
  <si>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</si>
  <si>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</si>
  <si>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</si>
  <si>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</si>
  <si>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</si>
  <si>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</si>
  <si>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</si>
  <si>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</si>
  <si>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</si>
  <si>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</si>
  <si>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</si>
  <si>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</si>
  <si>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</si>
  <si>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</si>
  <si>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</si>
  <si>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</si>
  <si>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</si>
  <si>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</si>
  <si>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</si>
  <si>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</si>
  <si>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</si>
  <si>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</si>
  <si>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</si>
  <si>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</si>
  <si>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</si>
  <si>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</si>
  <si>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</si>
  <si>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</si>
  <si>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</si>
  <si>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</si>
  <si>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</si>
  <si>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</si>
  <si>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</si>
  <si>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</si>
  <si>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</si>
  <si>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</si>
  <si>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</si>
  <si>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</si>
  <si>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</si>
  <si>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</si>
  <si>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</si>
  <si>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</si>
  <si>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</si>
  <si>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</si>
  <si>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</si>
  <si>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</si>
  <si>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</si>
  <si>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</si>
  <si>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</si>
  <si>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</si>
  <si>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</si>
  <si>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</si>
  <si>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</si>
  <si>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</si>
  <si>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</si>
  <si>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</si>
  <si>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</si>
  <si>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</si>
  <si>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</si>
  <si>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</si>
  <si>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</si>
  <si>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</si>
  <si>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</si>
  <si>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</si>
  <si>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</si>
  <si>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</si>
  <si>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</si>
  <si>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</si>
  <si>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</si>
  <si>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</si>
  <si>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</si>
  <si>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</si>
  <si>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</si>
  <si>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</si>
  <si>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</si>
  <si>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</si>
  <si>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</si>
  <si>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</si>
  <si>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</si>
  <si>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</si>
  <si>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</si>
  <si>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</si>
  <si>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</si>
  <si>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</si>
  <si>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</si>
  <si>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</si>
  <si>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</si>
  <si>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</si>
  <si>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</si>
  <si>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</si>
  <si>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</si>
  <si>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</si>
  <si>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</si>
  <si>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</si>
  <si>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</si>
  <si>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</si>
  <si>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</si>
  <si>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</si>
  <si>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</si>
  <si>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</si>
  <si>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</si>
  <si>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</si>
  <si>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</si>
  <si>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</si>
  <si>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</si>
  <si>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</si>
  <si>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</si>
  <si>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</si>
  <si>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</si>
  <si>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</si>
  <si>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</si>
  <si>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</si>
  <si>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</si>
  <si>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</si>
  <si>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</si>
  <si>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</si>
  <si>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</si>
  <si>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</si>
  <si>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</si>
  <si>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</si>
  <si>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</si>
  <si>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</si>
  <si>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</si>
  <si>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</si>
  <si>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</si>
  <si>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</si>
  <si>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</si>
  <si>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</si>
  <si>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</si>
  <si>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</si>
  <si>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</si>
  <si>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</si>
  <si>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</si>
  <si>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</si>
  <si>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</si>
  <si>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</si>
  <si>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</si>
  <si>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</si>
  <si>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</si>
  <si>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</si>
  <si>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</si>
  <si>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</si>
  <si>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</si>
  <si>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</si>
  <si>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</si>
  <si>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</si>
  <si>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</si>
  <si>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</si>
  <si>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</si>
  <si>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</si>
  <si>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</si>
  <si>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</si>
  <si>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</si>
  <si>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</si>
  <si>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</si>
  <si>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</si>
  <si>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</si>
  <si>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</si>
  <si>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</si>
  <si>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</si>
  <si>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</si>
  <si>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</si>
  <si>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</si>
  <si>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</si>
  <si>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</si>
  <si>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</si>
  <si>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</si>
  <si>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</si>
  <si>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</si>
  <si>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</si>
  <si>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</si>
  <si>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</si>
  <si>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</si>
  <si>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</si>
  <si>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</si>
  <si>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</si>
  <si>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</si>
  <si>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</si>
  <si>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</si>
  <si>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</si>
  <si>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</si>
  <si>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</si>
  <si>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</si>
  <si>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</si>
  <si>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</si>
  <si>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</si>
  <si>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</si>
  <si>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</si>
  <si>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</si>
  <si>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</si>
  <si>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</si>
  <si>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</si>
  <si>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</si>
  <si>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</si>
  <si>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</si>
  <si>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</si>
  <si>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</si>
  <si>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</si>
  <si>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</si>
  <si>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</si>
  <si>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</si>
  <si>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</si>
  <si>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</si>
  <si>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</si>
  <si>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</si>
  <si>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</si>
  <si>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</si>
  <si>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</si>
  <si>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</si>
  <si>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</si>
  <si>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</si>
  <si>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</si>
  <si>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</si>
  <si>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</si>
  <si>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</si>
  <si>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</si>
  <si>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</si>
  <si>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</si>
  <si>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</si>
  <si>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</si>
  <si>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</si>
  <si>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</si>
  <si>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</si>
  <si>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</si>
  <si>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</si>
  <si>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</si>
  <si>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</si>
  <si>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</si>
  <si>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</si>
  <si>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</si>
  <si>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</si>
  <si>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</si>
  <si>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</si>
  <si>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</si>
  <si>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</si>
  <si>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</si>
  <si>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</si>
  <si>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</si>
  <si>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</si>
  <si>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</si>
  <si>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</si>
  <si>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</si>
  <si>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</si>
  <si>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</si>
  <si>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</si>
  <si>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</si>
  <si>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</si>
  <si>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</si>
  <si>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</si>
  <si>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</si>
  <si>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</si>
  <si>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</si>
  <si>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</si>
  <si>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</si>
  <si>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</si>
  <si>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</si>
  <si>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</si>
  <si>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</si>
  <si>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</si>
  <si>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</si>
  <si>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</si>
  <si>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</si>
  <si>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</si>
  <si>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</si>
  <si>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</si>
  <si>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</si>
  <si>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</si>
  <si>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</si>
  <si>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</si>
  <si>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</si>
  <si>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</si>
  <si>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</si>
  <si>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</si>
  <si>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</si>
  <si>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</si>
  <si>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</si>
  <si>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</si>
  <si>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</si>
  <si>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</si>
  <si>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</si>
  <si>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</si>
  <si>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</si>
  <si>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</si>
  <si>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</si>
  <si>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</si>
  <si>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</si>
  <si>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</si>
  <si>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</si>
  <si>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</si>
  <si>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</si>
  <si>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</si>
  <si>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</si>
  <si>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</si>
  <si>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</si>
  <si>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</si>
  <si>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</si>
  <si>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</si>
  <si>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</si>
  <si>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</si>
  <si>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</si>
  <si>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</si>
  <si>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</si>
  <si>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</si>
  <si>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</si>
  <si>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</si>
  <si>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</si>
  <si>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</si>
  <si>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</si>
  <si>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</si>
  <si>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</si>
  <si>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</si>
  <si>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</si>
  <si>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</si>
  <si>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</si>
  <si>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</si>
  <si>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</si>
  <si>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</si>
  <si>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</si>
  <si>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</si>
  <si>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</si>
  <si>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</si>
  <si>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</si>
  <si>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</si>
  <si>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</si>
  <si>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</si>
  <si>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</si>
  <si>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</si>
  <si>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</si>
  <si>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</si>
  <si>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</si>
  <si>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</si>
  <si>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</si>
  <si>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</si>
  <si>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</si>
  <si>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</si>
  <si>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</si>
  <si>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</si>
  <si>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</si>
  <si>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</si>
  <si>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</si>
  <si>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</si>
  <si>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</si>
  <si>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</si>
  <si>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</si>
  <si>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</si>
  <si>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</si>
  <si>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</si>
  <si>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</si>
  <si>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</si>
  <si>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</si>
  <si>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</si>
  <si>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</si>
  <si>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</si>
  <si>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</si>
  <si>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</si>
  <si>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</si>
  <si>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</si>
  <si>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</si>
  <si>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</si>
  <si>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</si>
  <si>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</si>
  <si>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</si>
  <si>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</si>
  <si>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</si>
  <si>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</si>
  <si>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</si>
  <si>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</si>
  <si>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</si>
  <si>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</si>
  <si>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</si>
  <si>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</si>
  <si>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</si>
  <si>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</si>
  <si>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</si>
  <si>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</si>
  <si>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</si>
  <si>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</si>
  <si>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</si>
  <si>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</si>
  <si>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</si>
  <si>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</si>
  <si>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</si>
  <si>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</si>
  <si>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</si>
  <si>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</si>
  <si>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</si>
  <si>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</si>
  <si>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</si>
  <si>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</si>
  <si>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</si>
  <si>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</si>
  <si>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</si>
  <si>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</si>
  <si>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</si>
  <si>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</si>
  <si>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</si>
  <si>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</si>
  <si>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</si>
  <si>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</si>
  <si>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</si>
  <si>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</si>
  <si>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</si>
  <si>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</si>
  <si>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</si>
  <si>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</si>
  <si>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</si>
  <si>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</si>
  <si>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</si>
  <si>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</si>
  <si>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</si>
  <si>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</si>
  <si>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</si>
  <si>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</si>
  <si>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</si>
  <si>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</si>
  <si>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</si>
  <si>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</si>
  <si>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</si>
  <si>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</si>
  <si>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</si>
  <si>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</si>
  <si>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</si>
  <si>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</si>
  <si>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</si>
  <si>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</si>
  <si>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</si>
  <si>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</si>
  <si>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</si>
  <si>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</si>
  <si>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</si>
  <si>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</si>
  <si>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</si>
  <si>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</si>
  <si>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</si>
  <si>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</si>
  <si>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</si>
  <si>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</si>
  <si>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</si>
  <si>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</si>
  <si>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</si>
  <si>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</si>
  <si>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</si>
  <si>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</si>
  <si>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</si>
  <si>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</si>
  <si>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</si>
  <si>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</si>
  <si>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</si>
  <si>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</si>
  <si>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</si>
  <si>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</si>
  <si>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</si>
  <si>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</si>
  <si>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</si>
  <si>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</si>
  <si>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</si>
  <si>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</si>
  <si>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</si>
  <si>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</si>
  <si>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</si>
  <si>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</si>
  <si>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</si>
  <si>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</si>
  <si>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</si>
  <si>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</si>
  <si>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</si>
  <si>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</si>
  <si>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</si>
  <si>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</si>
  <si>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</si>
  <si>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</si>
  <si>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</si>
  <si>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</si>
  <si>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</si>
  <si>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</si>
  <si>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</si>
  <si>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</si>
  <si>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</si>
  <si>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</si>
  <si>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</si>
  <si>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</si>
  <si>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</si>
  <si>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</si>
  <si>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</si>
  <si>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</si>
  <si>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</si>
  <si>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</si>
  <si>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</si>
  <si>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</si>
  <si>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</si>
  <si>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</si>
  <si>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</si>
  <si>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</si>
  <si>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</si>
  <si>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</si>
  <si>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</si>
  <si>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</si>
  <si>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</si>
  <si>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</si>
  <si>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</si>
  <si>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</si>
  <si>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</si>
  <si>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</si>
  <si>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</si>
  <si>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</si>
  <si>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</si>
  <si>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</si>
  <si>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</si>
  <si>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</si>
  <si>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</si>
  <si>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</si>
  <si>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</si>
  <si>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</si>
  <si>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</si>
  <si>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</si>
  <si>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</si>
  <si>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</si>
  <si>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</si>
  <si>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</si>
  <si>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</si>
  <si>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</si>
  <si>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</si>
  <si>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</si>
  <si>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</si>
  <si>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</si>
  <si>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</si>
  <si>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</si>
  <si>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</si>
  <si>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</si>
  <si>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</si>
  <si>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</si>
  <si>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</si>
  <si>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</si>
  <si>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</si>
  <si>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</si>
  <si>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</si>
  <si>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</si>
  <si>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</si>
  <si>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</si>
  <si>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</si>
  <si>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</si>
  <si>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</si>
  <si>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</si>
  <si>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</si>
  <si>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</si>
  <si>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</si>
  <si>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</si>
  <si>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</si>
  <si>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</si>
  <si>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</si>
  <si>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</si>
  <si>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</si>
  <si>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</si>
  <si>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</si>
  <si>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</si>
  <si>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</si>
  <si>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</si>
  <si>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</si>
  <si>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</si>
  <si>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</si>
  <si>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</si>
  <si>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</si>
  <si>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</si>
  <si>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</si>
  <si>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</si>
  <si>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</si>
  <si>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</si>
  <si>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</si>
  <si>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</si>
  <si>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</si>
  <si>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</si>
  <si>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</si>
  <si>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</si>
  <si>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</si>
  <si>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</si>
  <si>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</si>
  <si>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</si>
  <si>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</si>
  <si>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</si>
  <si>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</si>
  <si>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</si>
  <si>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</si>
  <si>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</si>
  <si>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</si>
  <si>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</si>
  <si>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</si>
  <si>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</si>
  <si>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</si>
  <si>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</si>
  <si>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</si>
  <si>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</si>
  <si>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</si>
  <si>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</si>
  <si>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</si>
  <si>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</si>
  <si>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</si>
  <si>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</si>
  <si>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</si>
  <si>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</si>
  <si>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</si>
  <si>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</si>
  <si>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</si>
  <si>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</si>
  <si>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</si>
  <si>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</si>
  <si>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</si>
  <si>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</si>
  <si>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</si>
  <si>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</si>
  <si>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</si>
  <si>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</si>
  <si>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</si>
  <si>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</si>
  <si>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</si>
  <si>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</si>
  <si>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</si>
  <si>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</si>
  <si>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</si>
  <si>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</si>
  <si>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</si>
  <si>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</si>
  <si>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</si>
  <si>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</si>
  <si>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</si>
  <si>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</si>
  <si>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</si>
  <si>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</si>
  <si>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</si>
  <si>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</si>
  <si>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</si>
  <si>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</si>
  <si>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</si>
  <si>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</si>
  <si>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</si>
  <si>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</si>
  <si>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</si>
  <si>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</si>
  <si>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</si>
  <si>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</si>
  <si>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</si>
  <si>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</si>
  <si>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</si>
  <si>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</si>
  <si>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</si>
  <si>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</si>
  <si>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</si>
  <si>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</si>
  <si>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</si>
  <si>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</si>
  <si>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</si>
  <si>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</si>
  <si>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</si>
  <si>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</si>
  <si>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</si>
  <si>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</si>
  <si>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</si>
  <si>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</si>
  <si>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</si>
  <si>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</si>
  <si>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</si>
  <si>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</si>
  <si>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</si>
  <si>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</si>
  <si>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</si>
  <si>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</si>
  <si>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</si>
  <si>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</si>
  <si>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</si>
  <si>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</si>
  <si>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</si>
  <si>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</si>
  <si>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</si>
  <si>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</si>
  <si>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</si>
  <si>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</si>
  <si>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</si>
  <si>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</si>
  <si>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</si>
  <si>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</si>
  <si>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</si>
  <si>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</si>
  <si>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</si>
  <si>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</si>
  <si>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</si>
  <si>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</si>
  <si>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</si>
  <si>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</si>
  <si>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</si>
  <si>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</si>
  <si>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</si>
  <si>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</si>
  <si>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</si>
  <si>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</si>
  <si>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</si>
  <si>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</si>
  <si>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</si>
  <si>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</si>
  <si>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</si>
  <si>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</si>
  <si>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</si>
  <si>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</si>
  <si>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</si>
  <si>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</si>
  <si>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</si>
  <si>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</si>
  <si>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</si>
  <si>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</si>
  <si>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</si>
  <si>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</si>
  <si>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</si>
  <si>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</si>
  <si>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</si>
  <si>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</si>
  <si>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</si>
  <si>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</si>
  <si>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</si>
  <si>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</si>
  <si>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</si>
  <si>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</si>
  <si>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</si>
  <si>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</si>
  <si>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</si>
  <si>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</si>
  <si>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</si>
  <si>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</si>
  <si>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</si>
  <si>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</si>
  <si>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</si>
  <si>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</si>
  <si>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</si>
  <si>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</si>
  <si>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</si>
  <si>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</si>
  <si>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</si>
  <si>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</si>
  <si>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</si>
  <si>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</si>
  <si>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</si>
  <si>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</si>
  <si>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</si>
  <si>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</si>
  <si>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</si>
  <si>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</si>
  <si>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</si>
  <si>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</si>
  <si>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</si>
  <si>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</si>
  <si>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</si>
  <si>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</si>
  <si>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</si>
  <si>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</si>
  <si>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</si>
  <si>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</si>
  <si>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</si>
  <si>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</si>
  <si>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</si>
  <si>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</si>
  <si>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</si>
  <si>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</si>
  <si>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</si>
  <si>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</si>
  <si>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</si>
  <si>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</si>
  <si>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</si>
  <si>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</si>
  <si>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</si>
  <si>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</si>
  <si>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</si>
  <si>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</si>
  <si>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</si>
  <si>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</si>
  <si>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</si>
  <si>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</si>
  <si>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</si>
  <si>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</si>
  <si>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</si>
  <si>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</si>
  <si>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</si>
  <si>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</si>
  <si>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</si>
  <si>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</si>
  <si>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</si>
  <si>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</si>
  <si>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</si>
  <si>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</si>
  <si>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</si>
  <si>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</si>
  <si>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</si>
  <si>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</si>
  <si>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</si>
  <si>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</si>
  <si>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</si>
  <si>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</si>
  <si>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</si>
  <si>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</si>
  <si>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</si>
  <si>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</si>
  <si>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</si>
  <si>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</si>
  <si>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</si>
  <si>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</si>
  <si>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</si>
  <si>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</si>
  <si>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</si>
  <si>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</si>
  <si>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</si>
  <si>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</si>
  <si>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</si>
  <si>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</si>
  <si>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</si>
  <si>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</si>
  <si>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</si>
  <si>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</si>
  <si>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</si>
  <si>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</si>
  <si>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</si>
  <si>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</si>
  <si>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</si>
  <si>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</si>
  <si>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</si>
  <si>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</si>
  <si>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</si>
  <si>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</si>
  <si>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</si>
  <si>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</si>
  <si>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</si>
  <si>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</si>
  <si>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</si>
  <si>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</si>
  <si>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</si>
  <si>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</si>
  <si>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</si>
  <si>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</si>
  <si>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</si>
  <si>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</si>
  <si>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</si>
  <si>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</si>
  <si>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</si>
  <si>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</si>
  <si>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</si>
  <si>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</si>
  <si>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</si>
  <si>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</si>
  <si>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</si>
  <si>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</si>
  <si>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</si>
  <si>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</si>
  <si>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</si>
  <si>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</si>
  <si>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</si>
  <si>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</si>
  <si>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</si>
  <si>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</si>
  <si>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</si>
  <si>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</si>
  <si>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</si>
  <si>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</si>
  <si>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</si>
  <si>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</si>
  <si>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</si>
  <si>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</si>
  <si>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</si>
  <si>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</si>
  <si>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</si>
  <si>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</si>
  <si>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</si>
  <si>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</si>
  <si>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</si>
  <si>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</si>
  <si>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</si>
  <si>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</si>
  <si>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</si>
  <si>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</si>
  <si>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</si>
  <si>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</si>
  <si>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</si>
  <si>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</si>
  <si>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</si>
  <si>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</si>
  <si>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</si>
  <si>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</si>
  <si>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</si>
  <si>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</si>
  <si>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</si>
  <si>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</si>
  <si>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</si>
  <si>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</si>
  <si>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</si>
  <si>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</si>
  <si>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</si>
  <si>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</si>
  <si>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</si>
  <si>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</si>
  <si>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</si>
  <si>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</si>
  <si>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</si>
  <si>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</si>
  <si>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</si>
  <si>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</si>
  <si>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</si>
  <si>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</si>
  <si>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</si>
  <si>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</si>
  <si>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</si>
  <si>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</si>
  <si>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</si>
  <si>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</si>
  <si>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</si>
  <si>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</si>
  <si>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</si>
  <si>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</si>
  <si>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</si>
  <si>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</si>
  <si>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</si>
  <si>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</si>
  <si>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</si>
  <si>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</si>
  <si>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</si>
  <si>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</si>
  <si>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</si>
  <si>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</si>
  <si>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</si>
  <si>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</si>
  <si>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</si>
  <si>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</si>
  <si>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</si>
  <si>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</si>
  <si>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</si>
  <si>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</si>
  <si>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</si>
  <si>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</si>
  <si>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</si>
  <si>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</si>
  <si>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</si>
  <si>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</si>
  <si>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</si>
  <si>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</si>
  <si>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</si>
  <si>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</si>
  <si>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</si>
  <si>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</si>
  <si>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</si>
  <si>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</si>
  <si>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</si>
  <si>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</si>
  <si>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</si>
  <si>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</si>
  <si>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</si>
  <si>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</si>
  <si>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</si>
  <si>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</si>
  <si>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</si>
  <si>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</si>
  <si>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</si>
  <si>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</si>
  <si>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</si>
  <si>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</si>
  <si>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</si>
  <si>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</si>
  <si>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</si>
  <si>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</si>
  <si>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</si>
  <si>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</si>
  <si>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</si>
  <si>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</si>
  <si>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</si>
  <si>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</si>
  <si>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</si>
  <si>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</si>
  <si>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</si>
  <si>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</si>
  <si>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</si>
  <si>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</si>
  <si>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</si>
  <si>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</si>
  <si>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</si>
  <si>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</si>
  <si>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</si>
  <si>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</si>
  <si>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</si>
  <si>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</si>
  <si>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</si>
  <si>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</si>
  <si>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</si>
  <si>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</si>
  <si>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</si>
  <si>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</si>
  <si>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</si>
  <si>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</si>
  <si>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</si>
  <si>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</si>
  <si>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</si>
  <si>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</si>
  <si>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</si>
  <si>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</si>
  <si>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</si>
  <si>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</si>
  <si>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</si>
  <si>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</si>
  <si>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</si>
  <si>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</si>
  <si>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</si>
  <si>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</si>
  <si>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</si>
  <si>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</si>
  <si>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</si>
  <si>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</si>
  <si>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</si>
  <si>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</si>
  <si>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</si>
  <si>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</si>
  <si>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</si>
  <si>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</si>
  <si>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</si>
  <si>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</si>
  <si>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</si>
  <si>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</si>
  <si>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</si>
  <si>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</si>
  <si>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</si>
  <si>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</si>
  <si>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</si>
  <si>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</si>
  <si>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</si>
  <si>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</si>
  <si>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</si>
  <si>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</si>
  <si>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</si>
  <si>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</si>
  <si>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</si>
  <si>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</si>
  <si>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</si>
  <si>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</si>
  <si>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</si>
  <si>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</si>
  <si>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</si>
  <si>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</si>
  <si>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</si>
  <si>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</si>
  <si>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</si>
  <si>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</si>
  <si>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</si>
  <si>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</si>
  <si>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</si>
  <si>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</si>
  <si>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</si>
  <si>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</si>
  <si>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</si>
  <si>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</si>
  <si>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</si>
  <si>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</si>
  <si>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</si>
  <si>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</si>
  <si>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</si>
  <si>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</si>
  <si>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</si>
  <si>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</si>
  <si>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</si>
  <si>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</si>
  <si>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</si>
  <si>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</si>
  <si>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</si>
  <si>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</si>
  <si>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</si>
  <si>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</si>
  <si>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</si>
  <si>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</si>
  <si>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</si>
  <si>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</si>
  <si>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</si>
  <si>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</si>
  <si>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</si>
  <si>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</si>
  <si>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</si>
  <si>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</si>
  <si>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</si>
  <si>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</si>
  <si>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</si>
  <si>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</si>
  <si>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</si>
  <si>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</si>
  <si>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</si>
  <si>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</si>
  <si>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</si>
  <si>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</si>
  <si>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</si>
  <si>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</si>
  <si>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</si>
  <si>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</si>
  <si>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</si>
  <si>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</si>
  <si>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</si>
  <si>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</si>
  <si>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</si>
  <si>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</si>
  <si>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</si>
  <si>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</si>
  <si>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</si>
  <si>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</si>
  <si>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</si>
  <si>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</si>
  <si>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</si>
  <si>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</si>
  <si>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</si>
  <si>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</si>
  <si>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</si>
  <si>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</si>
  <si>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</si>
  <si>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</si>
  <si>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</si>
  <si>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</si>
  <si>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</si>
  <si>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</si>
  <si>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</si>
  <si>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</si>
  <si>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</si>
  <si>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</si>
  <si>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</si>
  <si>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</si>
  <si>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</si>
  <si>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</si>
  <si>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</si>
  <si>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</si>
  <si>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</si>
  <si>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</si>
  <si>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</si>
  <si>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</si>
  <si>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</si>
  <si>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</si>
  <si>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</si>
  <si>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</si>
  <si>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</si>
  <si>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</si>
  <si>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</si>
  <si>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</si>
  <si>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</si>
  <si>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</si>
  <si>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</si>
  <si>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</si>
  <si>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</si>
  <si>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</si>
  <si>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</si>
  <si>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</si>
  <si>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</si>
  <si>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</si>
  <si>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</si>
  <si>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</si>
  <si>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</si>
  <si>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</si>
  <si>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</si>
  <si>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</si>
  <si>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</si>
  <si>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</si>
  <si>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</si>
  <si>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</si>
  <si>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</si>
  <si>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</si>
  <si>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</si>
  <si>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</si>
  <si>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</si>
  <si>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</si>
  <si>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</si>
  <si>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</si>
  <si>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</si>
  <si>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</si>
  <si>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</si>
  <si>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</si>
  <si>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</si>
  <si>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</si>
  <si>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</si>
  <si>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</si>
  <si>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</si>
  <si>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</si>
  <si>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</si>
  <si>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</si>
  <si>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</si>
  <si>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</si>
  <si>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</si>
  <si>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</si>
  <si>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</si>
  <si>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</si>
  <si>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</si>
  <si>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</si>
  <si>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</si>
  <si>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</si>
  <si>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</si>
  <si>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</si>
  <si>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</si>
  <si>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</si>
  <si>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</si>
  <si>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</si>
  <si>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</si>
  <si>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</si>
  <si>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</si>
  <si>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</si>
  <si>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</si>
  <si>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</si>
  <si>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</si>
  <si>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</si>
  <si>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</si>
  <si>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</si>
  <si>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</si>
  <si>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</si>
  <si>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</si>
  <si>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</si>
  <si>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</si>
  <si>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</si>
  <si>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</si>
  <si>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</si>
  <si>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</si>
  <si>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</si>
  <si>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</si>
  <si>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</si>
  <si>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</si>
  <si>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</si>
  <si>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</si>
  <si>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</si>
  <si>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</si>
  <si>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</si>
  <si>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</si>
  <si>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</si>
  <si>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</si>
  <si>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</si>
  <si>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</si>
  <si>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</si>
  <si>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</si>
  <si>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</si>
  <si>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</si>
  <si>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</si>
  <si>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</si>
  <si>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</si>
  <si>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</si>
  <si>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</si>
  <si>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</si>
  <si>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</si>
  <si>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</si>
  <si>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</si>
  <si>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</si>
  <si>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</si>
  <si>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</si>
  <si>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</si>
  <si>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</si>
  <si>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</si>
  <si>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</si>
  <si>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</si>
  <si>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</si>
  <si>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</si>
  <si>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</si>
  <si>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</si>
  <si>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</si>
  <si>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</si>
  <si>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</si>
  <si>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</si>
  <si>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</si>
  <si>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</si>
  <si>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</si>
  <si>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</si>
  <si>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</si>
  <si>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</si>
  <si>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</si>
  <si>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</si>
  <si>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</si>
  <si>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</si>
  <si>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</si>
  <si>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</si>
  <si>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</si>
  <si>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</si>
  <si>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</si>
  <si>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</si>
  <si>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</si>
  <si>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</si>
  <si>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</si>
  <si>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</si>
  <si>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</si>
  <si>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</si>
  <si>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</si>
  <si>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</si>
  <si>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</si>
  <si>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</si>
  <si>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</si>
  <si>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</si>
  <si>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</si>
  <si>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</si>
  <si>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</si>
  <si>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</si>
  <si>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</si>
  <si>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</si>
  <si>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</si>
  <si>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</si>
  <si>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</si>
  <si>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</si>
  <si>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</si>
  <si>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</si>
  <si>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</si>
  <si>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</si>
  <si>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</si>
  <si>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</si>
  <si>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</si>
  <si>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</si>
  <si>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</si>
  <si>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</si>
  <si>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</si>
  <si>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</si>
  <si>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</si>
  <si>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</si>
  <si>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</si>
  <si>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</si>
  <si>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</si>
  <si>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</si>
  <si>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</si>
  <si>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</si>
  <si>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</si>
  <si>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</si>
  <si>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</si>
  <si>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</si>
  <si>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</si>
  <si>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</si>
  <si>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</si>
  <si>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</si>
  <si>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</si>
  <si>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</si>
  <si>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</si>
  <si>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</si>
  <si>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</si>
  <si>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</si>
  <si>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</si>
  <si>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</si>
  <si>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</si>
  <si>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</si>
  <si>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</si>
  <si>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</si>
  <si>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</si>
  <si>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</si>
  <si>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</si>
  <si>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</si>
  <si>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</si>
  <si>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</si>
  <si>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</si>
  <si>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</si>
  <si>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</si>
  <si>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</si>
  <si>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</si>
  <si>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</si>
  <si>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</si>
  <si>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</si>
  <si>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</si>
  <si>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</si>
  <si>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</si>
  <si>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</si>
  <si>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</si>
  <si>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</si>
  <si>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</si>
  <si>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</si>
  <si>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</si>
  <si>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</si>
  <si>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</si>
  <si>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</si>
  <si>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</si>
  <si>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</si>
  <si>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</si>
  <si>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</si>
  <si>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</si>
  <si>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</si>
  <si>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</si>
  <si>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</si>
  <si>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</si>
  <si>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</si>
  <si>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</si>
  <si>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</si>
  <si>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</si>
  <si>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</si>
  <si>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</si>
  <si>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</si>
  <si>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</si>
  <si>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</si>
  <si>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</si>
  <si>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</si>
  <si>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</si>
  <si>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</si>
  <si>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</si>
  <si>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</si>
  <si>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</si>
  <si>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</si>
  <si>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</si>
  <si>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</si>
  <si>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</si>
  <si>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</si>
  <si>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</si>
  <si>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</si>
  <si>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</si>
  <si>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</si>
  <si>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</si>
  <si>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</si>
  <si>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</si>
  <si>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</si>
  <si>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</si>
  <si>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</si>
  <si>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</si>
  <si>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</si>
  <si>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</si>
  <si>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</si>
  <si>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</si>
  <si>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</si>
  <si>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</si>
  <si>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</si>
  <si>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</si>
  <si>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</si>
  <si>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</si>
  <si>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</si>
  <si>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</si>
  <si>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</si>
  <si>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</si>
  <si>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</si>
  <si>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</si>
  <si>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</si>
  <si>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</si>
  <si>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</si>
  <si>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</si>
  <si>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</si>
  <si>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</si>
  <si>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</si>
  <si>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</si>
  <si>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</si>
  <si>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</si>
  <si>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</si>
  <si>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</si>
  <si>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</si>
  <si>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</si>
  <si>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</si>
  <si>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</si>
  <si>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</si>
  <si>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</si>
  <si>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</si>
  <si>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</si>
  <si>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</si>
  <si>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</si>
  <si>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</si>
  <si>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</si>
  <si>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</si>
  <si>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</si>
  <si>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</si>
  <si>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</si>
  <si>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</si>
  <si>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</si>
  <si>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</si>
  <si>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</si>
  <si>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</si>
  <si>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</si>
  <si>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</si>
  <si>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</si>
  <si>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</si>
  <si>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</si>
  <si>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</si>
  <si>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</si>
  <si>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</si>
  <si>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</si>
  <si>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</si>
  <si>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</si>
  <si>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</si>
  <si>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</si>
  <si>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</si>
  <si>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</si>
  <si>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</si>
  <si>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</si>
  <si>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</si>
  <si>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</si>
  <si>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</si>
  <si>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</si>
  <si>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</si>
  <si>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</si>
  <si>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</si>
  <si>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</si>
  <si>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</si>
  <si>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</si>
  <si>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</si>
  <si>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</si>
  <si>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</si>
  <si>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</si>
  <si>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</si>
  <si>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</si>
  <si>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</si>
  <si>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</si>
  <si>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</si>
  <si>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</si>
  <si>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</si>
  <si>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</si>
  <si>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</si>
  <si>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</si>
  <si>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</si>
  <si>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</si>
  <si>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</si>
  <si>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</si>
  <si>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</si>
  <si>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</si>
  <si>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</si>
  <si>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</si>
  <si>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</si>
  <si>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</si>
  <si>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</si>
  <si>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</si>
  <si>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</si>
  <si>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</si>
  <si>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</si>
  <si>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</si>
  <si>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</si>
  <si>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</si>
  <si>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</si>
  <si>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</si>
  <si>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</si>
  <si>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</si>
  <si>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</si>
  <si>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</si>
  <si>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</si>
  <si>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</si>
  <si>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</si>
  <si>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</si>
  <si>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</si>
  <si>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</si>
  <si>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</si>
  <si>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</si>
  <si>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</si>
  <si>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</si>
  <si>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</si>
  <si>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</si>
  <si>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</si>
  <si>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</si>
  <si>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</si>
  <si>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</si>
  <si>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</si>
  <si>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</si>
  <si>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</si>
  <si>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</si>
  <si>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</si>
  <si>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</si>
  <si>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</si>
  <si>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</si>
  <si>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</si>
  <si>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</si>
  <si>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</si>
  <si>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</si>
  <si>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</si>
  <si>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</si>
  <si>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</si>
  <si>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</si>
  <si>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</si>
  <si>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</si>
  <si>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</si>
  <si>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</si>
  <si>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</si>
  <si>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</si>
  <si>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</si>
  <si>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</si>
  <si>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</si>
  <si>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</si>
  <si>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</si>
  <si>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</si>
  <si>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</si>
  <si>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</si>
  <si>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</si>
  <si>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</si>
  <si>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</si>
  <si>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</si>
  <si>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</si>
  <si>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</si>
  <si>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</si>
  <si>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</si>
  <si>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</si>
  <si>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</si>
  <si>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</si>
  <si>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</si>
  <si>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</si>
  <si>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</si>
  <si>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</si>
  <si>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</si>
  <si>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</si>
  <si>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</si>
  <si>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</si>
  <si>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</si>
  <si>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</si>
  <si>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</si>
  <si>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</si>
  <si>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</si>
  <si>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</si>
  <si>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</si>
  <si>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</si>
  <si>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</si>
  <si>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</si>
  <si>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</si>
  <si>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</si>
  <si>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</si>
  <si>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</si>
  <si>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</si>
  <si>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</si>
  <si>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</si>
  <si>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</si>
  <si>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</si>
  <si>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</si>
  <si>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</si>
  <si>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</si>
  <si>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</si>
  <si>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</si>
  <si>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</si>
  <si>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</si>
  <si>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</si>
  <si>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</si>
  <si>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</si>
  <si>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</si>
  <si>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</si>
  <si>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</si>
  <si>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</si>
  <si>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</si>
  <si>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</si>
  <si>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</si>
  <si>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</si>
  <si>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</si>
  <si>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</si>
  <si>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</si>
  <si>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</si>
  <si>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</si>
  <si>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</si>
  <si>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</si>
  <si>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</si>
  <si>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</si>
  <si>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</si>
  <si>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</si>
  <si>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</si>
  <si>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</si>
  <si>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</si>
  <si>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</si>
  <si>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</si>
  <si>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</si>
  <si>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</si>
  <si>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</si>
  <si>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</si>
  <si>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</si>
  <si>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</si>
  <si>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</si>
  <si>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</si>
  <si>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</si>
  <si>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</si>
  <si>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</si>
  <si>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</si>
  <si>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</si>
  <si>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</si>
  <si>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</si>
  <si>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</si>
  <si>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</si>
  <si>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</si>
  <si>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</si>
  <si>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</si>
  <si>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</si>
  <si>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</si>
  <si>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</si>
  <si>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</si>
  <si>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</si>
  <si>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</si>
  <si>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</si>
  <si>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</si>
  <si>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</si>
  <si>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</si>
  <si>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</si>
  <si>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</si>
  <si>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</si>
  <si>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</si>
  <si>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</si>
  <si>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</si>
  <si>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</si>
  <si>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</si>
  <si>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</si>
  <si>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</si>
  <si>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</si>
  <si>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</si>
  <si>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</si>
  <si>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</si>
  <si>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</si>
  <si>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</si>
  <si>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</si>
  <si>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</si>
  <si>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</si>
  <si>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</si>
  <si>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</si>
  <si>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</si>
  <si>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</si>
  <si>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</si>
  <si>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</si>
  <si>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</si>
  <si>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</si>
  <si>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</si>
  <si>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</si>
  <si>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</si>
  <si>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</si>
  <si>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</si>
  <si>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</si>
  <si>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</si>
  <si>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</si>
  <si>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</si>
  <si>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</si>
  <si>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</si>
  <si>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</si>
  <si>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</si>
  <si>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</si>
  <si>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</si>
  <si>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</si>
  <si>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</si>
  <si>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</si>
  <si>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</si>
  <si>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</si>
  <si>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</si>
  <si>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</si>
  <si>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</si>
  <si>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</si>
  <si>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</si>
  <si>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</si>
  <si>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</si>
  <si>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</si>
  <si>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</si>
  <si>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</si>
  <si>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</si>
  <si>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</si>
  <si>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</si>
  <si>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</si>
  <si>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</si>
  <si>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</si>
  <si>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</si>
  <si>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</si>
  <si>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</si>
  <si>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</si>
  <si>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</si>
  <si>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</si>
  <si>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</si>
  <si>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</si>
  <si>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</si>
  <si>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</si>
  <si>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</si>
  <si>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</si>
  <si>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</si>
  <si>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</si>
  <si>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</si>
  <si>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</si>
  <si>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</si>
  <si>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</si>
  <si>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</si>
  <si>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</si>
  <si>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</si>
  <si>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</si>
  <si>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</si>
  <si>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</si>
  <si>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</si>
  <si>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</si>
  <si>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</si>
  <si>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</si>
  <si>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</si>
  <si>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</si>
  <si>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</si>
  <si>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</si>
  <si>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</si>
  <si>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</si>
  <si>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</si>
  <si>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</si>
  <si>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</si>
  <si>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</si>
  <si>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</si>
  <si>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</si>
  <si>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</si>
  <si>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</si>
  <si>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</si>
  <si>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</si>
  <si>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</si>
  <si>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</si>
  <si>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</si>
  <si>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</si>
  <si>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</si>
  <si>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</si>
  <si>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</si>
  <si>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</si>
  <si>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</si>
  <si>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</si>
  <si>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</si>
  <si>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</si>
  <si>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</si>
  <si>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</si>
  <si>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</si>
  <si>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</si>
  <si>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</si>
  <si>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</si>
  <si>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</si>
  <si>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</si>
  <si>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</si>
  <si>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</si>
  <si>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</si>
  <si>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</si>
  <si>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</si>
  <si>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</si>
  <si>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</si>
  <si>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</si>
  <si>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</si>
  <si>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</si>
  <si>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</si>
  <si>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</si>
  <si>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</si>
  <si>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</si>
  <si>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</si>
  <si>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</si>
  <si>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</si>
  <si>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</si>
  <si>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</si>
  <si>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</si>
  <si>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</si>
  <si>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</si>
  <si>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</si>
  <si>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</si>
  <si>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</si>
  <si>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</si>
  <si>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</si>
  <si>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</si>
  <si>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</si>
  <si>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</si>
  <si>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</si>
  <si>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</si>
  <si>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</si>
  <si>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</si>
  <si>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</si>
  <si>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</si>
  <si>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</si>
  <si>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</si>
  <si>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</si>
  <si>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</si>
  <si>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</si>
  <si>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</si>
  <si>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</si>
  <si>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</si>
  <si>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</si>
  <si>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</si>
  <si>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</si>
  <si>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</si>
  <si>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</si>
  <si>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</si>
  <si>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</si>
  <si>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</si>
  <si>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</si>
  <si>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</si>
  <si>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</si>
  <si>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</si>
  <si>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</si>
  <si>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</si>
  <si>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</si>
  <si>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</si>
  <si>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</si>
  <si>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</si>
  <si>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</si>
  <si>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</si>
  <si>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</si>
  <si>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</si>
  <si>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</si>
  <si>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</si>
  <si>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</si>
  <si>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</si>
  <si>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</si>
  <si>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</si>
  <si>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</si>
  <si>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</si>
  <si>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</si>
  <si>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</si>
  <si>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</si>
  <si>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</si>
  <si>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</si>
  <si>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</si>
  <si>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</si>
  <si>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</si>
  <si>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</si>
  <si>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</si>
  <si>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</si>
  <si>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</si>
  <si>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</si>
  <si>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</si>
  <si>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</si>
  <si>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</si>
  <si>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</si>
  <si>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</si>
  <si>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</si>
  <si>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</si>
  <si>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</si>
  <si>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</si>
  <si>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</si>
  <si>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</si>
  <si>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</si>
  <si>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</si>
  <si>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</si>
  <si>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</si>
  <si>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</si>
  <si>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</si>
  <si>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</si>
  <si>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</si>
  <si>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</si>
  <si>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</si>
  <si>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</si>
  <si>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</si>
  <si>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</si>
  <si>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</si>
  <si>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</si>
  <si>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</si>
  <si>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</si>
  <si>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</si>
  <si>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</si>
  <si>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</si>
  <si>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</si>
  <si>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</si>
  <si>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</si>
  <si>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</si>
  <si>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</si>
  <si>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</si>
  <si>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</si>
  <si>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</si>
  <si>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</si>
  <si>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</si>
  <si>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</si>
  <si>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</si>
  <si>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</si>
  <si>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</si>
  <si>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</si>
  <si>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</si>
  <si>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</si>
  <si>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</si>
  <si>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</si>
  <si>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</si>
  <si>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</si>
  <si>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</si>
  <si>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</si>
  <si>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</si>
  <si>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</si>
  <si>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</si>
  <si>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</si>
  <si>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</si>
  <si>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</si>
  <si>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</si>
  <si>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</si>
  <si>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</si>
  <si>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</si>
  <si>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</si>
  <si>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</si>
  <si>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</si>
  <si>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</si>
  <si>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</si>
  <si>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</si>
  <si>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</si>
  <si>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</si>
  <si>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</si>
  <si>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</si>
  <si>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</si>
  <si>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</si>
  <si>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</si>
  <si>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</si>
  <si>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</si>
  <si>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</si>
  <si>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</si>
  <si>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</si>
  <si>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</si>
  <si>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</si>
  <si>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</si>
  <si>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</si>
  <si>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</si>
  <si>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</si>
  <si>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</si>
  <si>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</si>
  <si>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</si>
  <si>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</si>
  <si>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</si>
  <si>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</si>
  <si>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</si>
  <si>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</si>
  <si>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</si>
  <si>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</si>
  <si>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</si>
  <si>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</si>
  <si>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</si>
  <si>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</si>
  <si>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</si>
  <si>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</si>
  <si>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</si>
  <si>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</si>
  <si>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</si>
  <si>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</si>
  <si>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</si>
  <si>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</si>
  <si>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</si>
  <si>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</si>
  <si>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</si>
  <si>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</si>
  <si>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</si>
  <si>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</si>
  <si>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</si>
  <si>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</si>
  <si>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</si>
  <si>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</si>
  <si>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</si>
  <si>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</si>
  <si>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</si>
  <si>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</si>
  <si>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</si>
  <si>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</si>
  <si>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</si>
  <si>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</si>
  <si>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</si>
  <si>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</si>
  <si>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</si>
  <si>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</si>
  <si>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</si>
  <si>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</si>
  <si>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</si>
  <si>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</si>
  <si>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</si>
  <si>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</si>
  <si>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</si>
  <si>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</si>
  <si>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</si>
  <si>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</si>
  <si>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</si>
  <si>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</si>
  <si>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</si>
  <si>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</si>
  <si>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</si>
  <si>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</si>
  <si>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</si>
  <si>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</si>
  <si>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</si>
  <si>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</si>
  <si>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</si>
  <si>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</si>
  <si>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</si>
  <si>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</si>
  <si>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</si>
  <si>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</si>
  <si>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</si>
  <si>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</si>
  <si>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</si>
  <si>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</si>
  <si>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</si>
  <si>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</si>
  <si>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</si>
  <si>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</si>
  <si>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</si>
  <si>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</si>
  <si>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</si>
  <si>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</si>
  <si>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</si>
  <si>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</si>
  <si>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</si>
  <si>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</si>
  <si>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</si>
  <si>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</si>
  <si>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</si>
  <si>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</si>
  <si>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</si>
  <si>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</si>
  <si>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</si>
  <si>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</si>
  <si>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</si>
  <si>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</si>
  <si>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</si>
  <si>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</si>
  <si>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</si>
  <si>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</si>
  <si>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</si>
  <si>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</si>
  <si>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</si>
  <si>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</si>
  <si>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</si>
  <si>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</si>
  <si>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</si>
  <si>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</si>
  <si>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</si>
  <si>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</si>
  <si>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</si>
  <si>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</si>
  <si>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</si>
  <si>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</si>
  <si>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</si>
  <si>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</si>
  <si>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</si>
  <si>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</si>
  <si>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</si>
  <si>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</si>
  <si>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</si>
  <si>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</si>
  <si>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</si>
  <si>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</si>
  <si>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</si>
  <si>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</si>
  <si>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</si>
  <si>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</si>
  <si>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</si>
  <si>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</si>
  <si>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</si>
  <si>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</si>
  <si>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</si>
  <si>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</si>
  <si>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</si>
  <si>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</si>
  <si>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</si>
  <si>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</si>
  <si>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</si>
  <si>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</si>
  <si>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</si>
  <si>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</si>
  <si>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</si>
  <si>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</si>
  <si>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</si>
  <si>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</si>
  <si>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</si>
  <si>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</si>
  <si>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</si>
  <si>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</si>
  <si>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</si>
  <si>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</si>
  <si>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</si>
  <si>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</si>
  <si>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</si>
  <si>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</si>
  <si>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</si>
  <si>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</si>
  <si>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</si>
  <si>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</si>
  <si>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</si>
  <si>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</si>
  <si>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</si>
  <si>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</si>
  <si>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</si>
  <si>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</si>
  <si>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</si>
  <si>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</si>
  <si>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</si>
  <si>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</si>
  <si>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</si>
  <si>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</si>
  <si>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</si>
  <si>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</si>
  <si>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</si>
  <si>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</si>
  <si>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</si>
  <si>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</si>
  <si>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</si>
  <si>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</si>
  <si>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</si>
  <si>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</si>
  <si>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</si>
  <si>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</si>
  <si>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</si>
  <si>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</si>
  <si>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</si>
  <si>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</si>
  <si>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</si>
  <si>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</si>
  <si>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</si>
  <si>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</si>
  <si>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</si>
  <si>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</si>
  <si>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</si>
  <si>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</si>
  <si>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</si>
  <si>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</si>
  <si>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</si>
  <si>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</si>
  <si>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</si>
  <si>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</si>
  <si>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</si>
  <si>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</si>
  <si>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</si>
  <si>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</si>
  <si>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</si>
  <si>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</si>
  <si>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</si>
  <si>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</si>
  <si>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</si>
  <si>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</si>
  <si>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</si>
  <si>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</si>
  <si>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</si>
  <si>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</si>
  <si>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</si>
  <si>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</si>
  <si>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</si>
  <si>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</si>
  <si>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</si>
  <si>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</si>
  <si>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</si>
  <si>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</si>
  <si>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</si>
  <si>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</si>
  <si>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</si>
  <si>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</si>
  <si>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</si>
  <si>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</si>
  <si>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</si>
  <si>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</si>
  <si>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</si>
  <si>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</si>
  <si>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</si>
  <si>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</si>
  <si>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</si>
  <si>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</si>
  <si>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</si>
  <si>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</si>
  <si>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</si>
  <si>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</si>
  <si>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</si>
  <si>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</si>
  <si>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</si>
  <si>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</si>
  <si>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</si>
  <si>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</si>
  <si>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</si>
  <si>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</si>
  <si>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</si>
  <si>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</si>
  <si>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</si>
  <si>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</si>
  <si>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</si>
  <si>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</si>
  <si>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</si>
  <si>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</si>
  <si>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</si>
  <si>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</si>
  <si>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</si>
  <si>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</si>
  <si>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</si>
  <si>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</si>
  <si>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</si>
  <si>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</si>
  <si>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</si>
  <si>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</si>
  <si>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</si>
  <si>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</si>
  <si>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</si>
  <si>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</si>
  <si>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</si>
  <si>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</si>
  <si>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</si>
  <si>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</si>
  <si>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</si>
  <si>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</si>
  <si>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</si>
  <si>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</si>
  <si>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</si>
  <si>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</si>
  <si>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</si>
  <si>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</si>
  <si>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</si>
  <si>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</si>
  <si>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</si>
  <si>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</si>
  <si>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</si>
  <si>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</si>
  <si>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</si>
  <si>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</si>
  <si>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</si>
  <si>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</si>
  <si>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</si>
  <si>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</si>
  <si>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</si>
  <si>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</si>
  <si>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</si>
  <si>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</si>
  <si>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</si>
  <si>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</si>
  <si>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</si>
  <si>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</si>
  <si>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</si>
  <si>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</si>
  <si>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</si>
  <si>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</si>
  <si>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</si>
  <si>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</si>
  <si>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</si>
  <si>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</si>
  <si>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</si>
  <si>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</si>
  <si>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</si>
  <si>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</si>
  <si>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</si>
  <si>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</si>
  <si>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</si>
  <si>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</si>
  <si>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</si>
  <si>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</si>
  <si>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</si>
  <si>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</si>
  <si>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</si>
  <si>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</si>
  <si>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</si>
  <si>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</si>
  <si>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</si>
  <si>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</si>
  <si>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</si>
  <si>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</si>
  <si>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</si>
  <si>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</si>
  <si>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</si>
  <si>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</si>
  <si>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</si>
  <si>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</si>
  <si>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</si>
  <si>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</si>
  <si>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</si>
  <si>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</si>
  <si>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</si>
  <si>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</si>
  <si>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</si>
  <si>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</si>
  <si>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</si>
  <si>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</si>
  <si>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</si>
  <si>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</si>
  <si>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</si>
  <si>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</si>
  <si>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</si>
  <si>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</si>
  <si>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</si>
  <si>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</si>
  <si>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</si>
  <si>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</si>
  <si>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</si>
  <si>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</si>
  <si>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</si>
  <si>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</si>
  <si>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</si>
  <si>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</si>
  <si>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</si>
  <si>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</si>
  <si>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</si>
  <si>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</si>
  <si>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</si>
  <si>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</si>
  <si>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</si>
  <si>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</si>
  <si>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</si>
  <si>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</si>
  <si>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</si>
  <si>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</si>
  <si>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</si>
  <si>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</si>
  <si>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</si>
  <si>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</si>
  <si>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</si>
  <si>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</si>
  <si>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</si>
  <si>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</si>
  <si>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</si>
  <si>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</si>
  <si>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</si>
  <si>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</si>
  <si>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</si>
  <si>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</si>
  <si>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</si>
  <si>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</si>
  <si>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</si>
  <si>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</si>
  <si>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</si>
  <si>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</si>
  <si>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</si>
  <si>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</si>
  <si>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</si>
  <si>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</si>
  <si>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</si>
  <si>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</si>
  <si>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</si>
  <si>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</si>
  <si>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</si>
  <si>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</si>
  <si>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</si>
  <si>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</si>
  <si>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</si>
  <si>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</si>
  <si>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</si>
  <si>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</si>
  <si>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</si>
  <si>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</si>
  <si>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</si>
  <si>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</si>
  <si>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</si>
  <si>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</si>
  <si>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</si>
  <si>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</si>
  <si>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</si>
  <si>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</si>
  <si>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</si>
  <si>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</si>
  <si>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</si>
  <si>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</si>
  <si>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</si>
  <si>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</si>
  <si>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</si>
  <si>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</si>
  <si>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</si>
  <si>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</si>
  <si>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</si>
  <si>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</si>
  <si>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</si>
  <si>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</si>
  <si>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</si>
  <si>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</si>
  <si>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</si>
  <si>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</si>
  <si>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</si>
  <si>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</si>
  <si>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</si>
  <si>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</si>
  <si>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</si>
  <si>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</si>
  <si>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</si>
  <si>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</si>
  <si>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</si>
  <si>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</si>
  <si>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</si>
  <si>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</si>
  <si>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</si>
  <si>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</si>
  <si>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</si>
  <si>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</si>
  <si>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</si>
  <si>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</si>
  <si>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</si>
  <si>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</si>
  <si>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</si>
  <si>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</si>
  <si>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</si>
  <si>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</si>
  <si>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</si>
  <si>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</si>
  <si>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</si>
  <si>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</si>
  <si>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</si>
  <si>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</si>
  <si>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</si>
  <si>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</si>
  <si>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</si>
  <si>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</si>
  <si>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</si>
  <si>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</si>
  <si>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</si>
  <si>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</si>
  <si>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</si>
  <si>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</si>
  <si>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</si>
  <si>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</si>
  <si>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</si>
  <si>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</si>
  <si>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</si>
  <si>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</si>
  <si>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</si>
  <si>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</si>
  <si>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</si>
  <si>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</si>
  <si>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</si>
  <si>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</si>
  <si>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</si>
  <si>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</si>
  <si>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</si>
  <si>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</si>
  <si>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</si>
  <si>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</si>
  <si>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</si>
  <si>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</si>
  <si>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</si>
  <si>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</si>
  <si>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</si>
  <si>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</si>
  <si>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</si>
  <si>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</si>
  <si>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</si>
  <si>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</si>
  <si>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</si>
  <si>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</si>
  <si>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</si>
  <si>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</si>
  <si>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</si>
  <si>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</si>
  <si>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</si>
  <si>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</si>
  <si>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</si>
  <si>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</si>
  <si>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</si>
  <si>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</si>
  <si>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</si>
  <si>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</si>
  <si>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</si>
  <si>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</si>
  <si>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</si>
  <si>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</si>
  <si>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</si>
  <si>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</si>
  <si>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</si>
  <si>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</si>
  <si>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</si>
  <si>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</si>
  <si>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</si>
  <si>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</si>
  <si>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</si>
  <si>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</si>
  <si>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</si>
  <si>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</si>
  <si>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</si>
  <si>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</si>
  <si>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</si>
  <si>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</si>
  <si>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</si>
  <si>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</si>
  <si>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</si>
  <si>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</si>
  <si>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</si>
  <si>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</si>
  <si>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</si>
  <si>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</si>
  <si>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</si>
  <si>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</si>
  <si>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</si>
  <si>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</si>
  <si>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</si>
  <si>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</si>
  <si>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</si>
  <si>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</si>
  <si>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</si>
  <si>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</si>
  <si>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</si>
  <si>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</si>
  <si>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</si>
  <si>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</si>
  <si>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</si>
  <si>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</si>
  <si>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</si>
  <si>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</si>
  <si>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</si>
  <si>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</si>
  <si>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</si>
  <si>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</si>
  <si>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</si>
  <si>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</si>
  <si>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</si>
  <si>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</si>
  <si>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</si>
  <si>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</si>
  <si>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</si>
  <si>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</si>
  <si>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</si>
  <si>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</si>
  <si>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</si>
  <si>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</si>
  <si>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</si>
  <si>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</si>
  <si>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</si>
  <si>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</si>
  <si>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</si>
  <si>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</si>
  <si>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</si>
  <si>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</si>
  <si>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</si>
  <si>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</si>
  <si>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</si>
  <si>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</si>
  <si>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</si>
  <si>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</si>
  <si>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</si>
  <si>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</si>
  <si>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</si>
  <si>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</si>
  <si>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</si>
  <si>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</si>
  <si>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</si>
  <si>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</si>
  <si>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</si>
  <si>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</si>
  <si>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</si>
  <si>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</si>
  <si>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</si>
  <si>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</si>
  <si>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</si>
  <si>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</si>
  <si>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</si>
  <si>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</si>
  <si>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</si>
  <si>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</si>
  <si>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</si>
  <si>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</si>
  <si>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</si>
  <si>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</si>
  <si>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</si>
  <si>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</si>
  <si>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</si>
  <si>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</si>
  <si>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</si>
  <si>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</si>
  <si>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</si>
  <si>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</si>
  <si>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</si>
  <si>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</si>
  <si>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</si>
  <si>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</si>
  <si>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</si>
  <si>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</si>
  <si>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</si>
  <si>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</si>
  <si>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</si>
  <si>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</si>
  <si>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</si>
  <si>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</si>
  <si>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</si>
  <si>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</si>
  <si>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</si>
  <si>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</si>
  <si>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</si>
  <si>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</si>
  <si>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</si>
  <si>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</si>
  <si>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</si>
  <si>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</si>
  <si>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</si>
  <si>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</si>
  <si>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</si>
  <si>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</si>
  <si>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</si>
  <si>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</si>
  <si>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</si>
  <si>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</si>
  <si>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</si>
  <si>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</si>
  <si>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</si>
  <si>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</si>
  <si>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</si>
  <si>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</si>
  <si>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</si>
  <si>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</si>
  <si>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</si>
  <si>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</si>
  <si>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</si>
  <si>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</si>
  <si>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</si>
  <si>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</si>
  <si>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</si>
  <si>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</si>
  <si>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</si>
  <si>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</si>
  <si>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</si>
  <si>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</si>
  <si>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</si>
  <si>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</si>
  <si>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</si>
  <si>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</si>
  <si>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</si>
  <si>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</si>
  <si>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</si>
  <si>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</si>
  <si>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</si>
  <si>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</si>
  <si>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</si>
  <si>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</si>
  <si>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</si>
  <si>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</si>
  <si>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</si>
  <si>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</si>
  <si>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</si>
  <si>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</si>
  <si>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</si>
  <si>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</si>
  <si>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</si>
  <si>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</si>
  <si>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</si>
  <si>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</si>
  <si>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</si>
  <si>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</si>
  <si>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</si>
  <si>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</si>
  <si>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</si>
  <si>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</si>
  <si>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</si>
  <si>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</si>
  <si>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</si>
  <si>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</si>
  <si>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</si>
  <si>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</si>
  <si>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</si>
  <si>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</si>
  <si>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</si>
  <si>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</si>
  <si>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</si>
  <si>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</si>
  <si>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</si>
  <si>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</si>
  <si>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</si>
  <si>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</si>
  <si>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</si>
  <si>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</si>
  <si>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</si>
  <si>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</si>
  <si>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</si>
  <si>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</si>
  <si>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</si>
  <si>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</si>
  <si>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</si>
  <si>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</si>
  <si>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</si>
  <si>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</si>
  <si>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</si>
  <si>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</si>
  <si>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</si>
  <si>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</si>
  <si>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</si>
  <si>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</si>
  <si>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</si>
  <si>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</si>
  <si>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</si>
  <si>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</si>
  <si>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</si>
  <si>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</si>
  <si>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</si>
  <si>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</si>
  <si>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</si>
  <si>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</si>
  <si>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</si>
  <si>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</si>
  <si>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</si>
  <si>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</si>
  <si>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</si>
  <si>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</si>
  <si>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</si>
  <si>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</si>
  <si>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</si>
  <si>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</si>
  <si>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</si>
  <si>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</si>
  <si>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</si>
  <si>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</si>
  <si>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</si>
  <si>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</si>
  <si>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</si>
  <si>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</si>
  <si>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</si>
  <si>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</si>
  <si>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</si>
  <si>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</si>
  <si>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</si>
  <si>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</si>
  <si>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</si>
  <si>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</si>
  <si>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</si>
  <si>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</si>
  <si>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</si>
  <si>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</si>
  <si>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</si>
  <si>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</si>
  <si>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</si>
  <si>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</si>
  <si>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</si>
  <si>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</si>
  <si>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</si>
  <si>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</si>
  <si>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</si>
  <si>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</si>
  <si>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</si>
  <si>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</si>
  <si>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</si>
  <si>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</si>
  <si>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</si>
  <si>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</si>
  <si>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</si>
  <si>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</si>
  <si>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</si>
  <si>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</si>
  <si>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</si>
  <si>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</si>
  <si>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</si>
  <si>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</si>
  <si>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</si>
  <si>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</si>
  <si>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</si>
  <si>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</si>
  <si>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</si>
  <si>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</si>
  <si>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</si>
  <si>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</si>
  <si>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</si>
  <si>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</si>
  <si>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</si>
  <si>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</si>
  <si>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</si>
  <si>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</si>
  <si>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</si>
  <si>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</si>
  <si>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</si>
  <si>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</si>
  <si>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</si>
  <si>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</si>
  <si>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</si>
  <si>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</si>
  <si>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</si>
  <si>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</si>
  <si>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</si>
  <si>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</si>
  <si>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</si>
  <si>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</si>
  <si>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</si>
  <si>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</si>
  <si>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</si>
  <si>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</si>
  <si>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</si>
  <si>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</si>
  <si>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</si>
  <si>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</si>
  <si>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</si>
  <si>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</si>
  <si>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</si>
  <si>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</si>
  <si>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</si>
  <si>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</si>
  <si>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</si>
  <si>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</si>
  <si>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</si>
  <si>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</si>
  <si>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</si>
  <si>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</si>
  <si>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</si>
  <si>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</si>
  <si>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</si>
  <si>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</si>
  <si>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</si>
  <si>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</si>
  <si>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</si>
  <si>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</si>
  <si>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</si>
  <si>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</si>
  <si>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</si>
  <si>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</si>
  <si>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</si>
  <si>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</si>
  <si>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</si>
  <si>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</si>
  <si>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</si>
  <si>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</si>
  <si>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</si>
  <si>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</si>
  <si>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</si>
  <si>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</si>
  <si>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</si>
  <si>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</si>
  <si>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</si>
  <si>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</si>
  <si>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</si>
  <si>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</si>
  <si>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</si>
  <si>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</si>
  <si>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</si>
  <si>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</si>
  <si>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</si>
  <si>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</si>
  <si>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</si>
  <si>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</si>
  <si>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</si>
  <si>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</si>
  <si>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</si>
  <si>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</si>
  <si>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</si>
  <si>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</si>
  <si>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</si>
  <si>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</si>
  <si>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</si>
  <si>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</si>
  <si>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</si>
  <si>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</si>
  <si>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</si>
  <si>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</si>
  <si>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</si>
  <si>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</si>
  <si>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</si>
  <si>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</si>
  <si>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</si>
  <si>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</si>
  <si>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</si>
  <si>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</si>
  <si>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</si>
  <si>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</si>
  <si>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</si>
  <si>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</si>
  <si>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</si>
  <si>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</si>
  <si>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</si>
  <si>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</si>
  <si>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</si>
  <si>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</si>
  <si>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</si>
  <si>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</si>
  <si>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</si>
  <si>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</si>
  <si>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</si>
  <si>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</si>
  <si>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</si>
  <si>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</si>
  <si>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</si>
  <si>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</si>
  <si>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</si>
  <si>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</si>
  <si>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</si>
  <si>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</si>
  <si>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</si>
  <si>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</si>
  <si>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</si>
  <si>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</si>
  <si>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</si>
  <si>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</si>
  <si>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</si>
  <si>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</si>
  <si>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</si>
  <si>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</si>
  <si>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</si>
  <si>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</si>
  <si>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</si>
  <si>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</si>
  <si>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</si>
  <si>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</si>
  <si>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</si>
  <si>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</si>
  <si>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</si>
  <si>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</si>
  <si>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</si>
  <si>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</si>
  <si>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</si>
  <si>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</si>
  <si>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</si>
  <si>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</si>
  <si>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</si>
  <si>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</si>
  <si>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</si>
  <si>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</si>
  <si>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</si>
  <si>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</si>
  <si>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</si>
  <si>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</si>
  <si>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</si>
  <si>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</si>
  <si>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</si>
  <si>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</si>
  <si>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</si>
  <si>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</si>
  <si>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</si>
  <si>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</si>
  <si>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</si>
  <si>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</si>
  <si>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</si>
  <si>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</si>
  <si>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</si>
  <si>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</si>
  <si>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</si>
  <si>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</si>
  <si>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</si>
  <si>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</si>
  <si>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</si>
  <si>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</si>
  <si>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</si>
  <si>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</si>
  <si>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</si>
  <si>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</si>
  <si>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</si>
  <si>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</si>
  <si>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</si>
  <si>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</si>
  <si>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</si>
  <si>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</si>
  <si>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</si>
  <si>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</si>
  <si>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</si>
  <si>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</si>
  <si>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</si>
  <si>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</si>
  <si>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</si>
  <si>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</si>
  <si>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</si>
  <si>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</si>
  <si>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</si>
  <si>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</si>
  <si>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</si>
  <si>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</si>
  <si>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</si>
  <si>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</si>
  <si>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</si>
  <si>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</si>
  <si>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</si>
  <si>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</si>
  <si>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</si>
  <si>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</si>
  <si>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</si>
  <si>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</si>
  <si>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</si>
  <si>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</si>
  <si>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</si>
  <si>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</si>
  <si>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</si>
  <si>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</si>
  <si>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</si>
  <si>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</si>
  <si>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</si>
  <si>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</si>
  <si>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</si>
  <si>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</si>
  <si>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</si>
  <si>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</si>
  <si>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</si>
  <si>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</si>
  <si>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</si>
  <si>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</si>
  <si>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</si>
  <si>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</si>
  <si>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</si>
  <si>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</si>
  <si>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</si>
  <si>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</si>
  <si>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</si>
  <si>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</si>
  <si>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</si>
  <si>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</si>
  <si>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</si>
  <si>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</si>
  <si>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</si>
  <si>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</si>
  <si>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</si>
  <si>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</si>
  <si>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</si>
  <si>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</si>
  <si>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</si>
  <si>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</si>
  <si>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</si>
  <si>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</si>
  <si>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</si>
  <si>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</si>
  <si>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</si>
  <si>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</si>
  <si>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</si>
  <si>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</si>
  <si>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</si>
  <si>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</si>
  <si>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</si>
  <si>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</si>
  <si>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</si>
  <si>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</si>
  <si>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</si>
  <si>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</si>
  <si>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</si>
  <si>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</si>
  <si>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</si>
  <si>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</si>
  <si>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</si>
  <si>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</si>
  <si>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</si>
  <si>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</si>
  <si>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</si>
  <si>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</si>
  <si>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</si>
  <si>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</si>
  <si>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</si>
  <si>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</si>
  <si>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</si>
  <si>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</si>
  <si>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</si>
  <si>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</si>
  <si>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</si>
  <si>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</si>
  <si>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</si>
  <si>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</si>
  <si>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</si>
  <si>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</si>
  <si>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</si>
  <si>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</si>
  <si>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</si>
  <si>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</si>
  <si>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</si>
  <si>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</si>
  <si>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</si>
  <si>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</si>
  <si>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</si>
  <si>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</si>
  <si>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</si>
  <si>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</si>
  <si>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</si>
  <si>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</si>
  <si>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</si>
  <si>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</si>
  <si>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</si>
  <si>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</si>
  <si>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</si>
  <si>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</si>
  <si>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</si>
  <si>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</si>
  <si>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</si>
  <si>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</si>
  <si>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</si>
  <si>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</si>
  <si>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</si>
  <si>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</si>
  <si>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</si>
  <si>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</si>
  <si>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</si>
  <si>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</si>
  <si>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</si>
  <si>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</si>
  <si>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</si>
  <si>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</si>
  <si>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</si>
  <si>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</si>
  <si>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</si>
  <si>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</si>
  <si>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</si>
  <si>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</si>
  <si>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</si>
  <si>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</si>
  <si>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</si>
  <si>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</si>
  <si>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</si>
  <si>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</si>
  <si>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</si>
  <si>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</si>
  <si>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</si>
  <si>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</si>
  <si>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</si>
  <si>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</si>
  <si>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</si>
  <si>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</si>
  <si>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</si>
  <si>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</si>
  <si>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</si>
  <si>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</si>
  <si>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</si>
  <si>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</si>
  <si>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</si>
  <si>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</si>
  <si>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</si>
  <si>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</si>
  <si>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</si>
  <si>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</si>
  <si>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</si>
  <si>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</si>
  <si>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</si>
  <si>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</si>
  <si>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</si>
  <si>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</si>
  <si>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</si>
  <si>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</si>
  <si>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</si>
  <si>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</si>
  <si>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</si>
  <si>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</si>
  <si>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</si>
  <si>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</si>
  <si>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</si>
  <si>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</si>
  <si>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</si>
  <si>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</si>
  <si>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</si>
  <si>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</si>
  <si>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</si>
  <si>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</si>
  <si>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</si>
  <si>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</si>
  <si>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</si>
  <si>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</si>
  <si>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</si>
  <si>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</si>
  <si>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</si>
  <si>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</si>
  <si>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</si>
  <si>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</si>
  <si>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</si>
  <si>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</si>
  <si>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</si>
  <si>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</si>
  <si>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</si>
  <si>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</si>
  <si>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</si>
  <si>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</si>
  <si>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</si>
  <si>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</si>
  <si>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</si>
  <si>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</si>
  <si>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</si>
  <si>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</si>
  <si>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</si>
  <si>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</si>
  <si>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</si>
  <si>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</si>
  <si>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</si>
  <si>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</si>
  <si>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</si>
  <si>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</si>
  <si>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</si>
  <si>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</si>
  <si>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</si>
  <si>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</si>
  <si>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</si>
  <si>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</si>
  <si>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</si>
  <si>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</si>
  <si>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</si>
  <si>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</si>
  <si>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</si>
  <si>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</si>
  <si>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</si>
  <si>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</si>
  <si>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</si>
  <si>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</si>
  <si>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</si>
  <si>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</si>
  <si>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</si>
  <si>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</si>
  <si>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</si>
  <si>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</si>
  <si>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</si>
  <si>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</si>
  <si>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</si>
  <si>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</si>
  <si>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</si>
  <si>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</si>
  <si>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</si>
  <si>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</si>
  <si>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</si>
  <si>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</si>
  <si>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</si>
  <si>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</si>
  <si>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</si>
  <si>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</si>
  <si>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</si>
  <si>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</si>
  <si>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</si>
  <si>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</si>
  <si>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</si>
  <si>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</si>
  <si>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</si>
  <si>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</si>
  <si>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</si>
  <si>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</si>
  <si>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</si>
  <si>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</si>
  <si>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</si>
  <si>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</si>
  <si>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</si>
  <si>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</si>
  <si>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</si>
  <si>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</si>
  <si>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</si>
  <si>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</si>
  <si>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</si>
  <si>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</si>
  <si>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</si>
  <si>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</si>
  <si>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</si>
  <si>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</si>
  <si>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</si>
  <si>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</si>
  <si>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</si>
  <si>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</si>
  <si>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</si>
  <si>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</si>
  <si>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</si>
  <si>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</si>
  <si>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</si>
  <si>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</si>
  <si>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</si>
  <si>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</si>
  <si>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</si>
  <si>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</si>
  <si>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</si>
  <si>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</si>
  <si>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</si>
  <si>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</si>
  <si>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</si>
  <si>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</si>
  <si>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</si>
  <si>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</si>
  <si>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</si>
  <si>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</si>
  <si>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</si>
  <si>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</si>
  <si>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</si>
  <si>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</si>
  <si>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</si>
  <si>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</si>
  <si>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</si>
  <si>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</si>
  <si>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</si>
  <si>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</si>
  <si>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</si>
  <si>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</si>
  <si>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</si>
  <si>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</si>
  <si>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</si>
  <si>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</si>
  <si>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</si>
  <si>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</si>
  <si>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</si>
  <si>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</si>
  <si>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</si>
  <si>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</si>
  <si>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</si>
  <si>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</si>
  <si>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</si>
  <si>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</si>
  <si>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</si>
  <si>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</si>
  <si>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</si>
  <si>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</si>
  <si>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</si>
  <si>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</si>
  <si>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</si>
  <si>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</si>
  <si>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</si>
  <si>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</si>
  <si>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</si>
  <si>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</si>
  <si>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</si>
  <si>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</si>
  <si>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</si>
  <si>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</si>
  <si>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</si>
  <si>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</si>
  <si>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</si>
  <si>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</si>
  <si>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</si>
  <si>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</si>
  <si>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</si>
  <si>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</si>
  <si>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</si>
  <si>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</si>
  <si>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</si>
  <si>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</si>
  <si>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</si>
  <si>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</si>
  <si>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</si>
  <si>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</si>
  <si>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</si>
  <si>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</si>
  <si>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</si>
  <si>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</si>
  <si>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</si>
  <si>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</si>
  <si>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</si>
  <si>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</si>
  <si>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</si>
  <si>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</si>
  <si>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</si>
  <si>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</si>
  <si>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</si>
  <si>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</si>
  <si>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</si>
  <si>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</si>
  <si>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</si>
  <si>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</si>
  <si>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</si>
  <si>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</si>
  <si>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</si>
  <si>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</si>
  <si>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</si>
  <si>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</si>
  <si>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</si>
  <si>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</si>
  <si>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</si>
  <si>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</si>
  <si>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</si>
  <si>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</si>
  <si>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</si>
  <si>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</si>
  <si>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</si>
  <si>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</si>
  <si>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</si>
  <si>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</si>
  <si>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</si>
  <si>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</si>
  <si>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</si>
  <si>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</si>
  <si>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</si>
  <si>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</si>
  <si>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</si>
  <si>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</si>
  <si>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</si>
  <si>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</si>
  <si>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</si>
  <si>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</si>
  <si>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</si>
  <si>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</si>
  <si>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</si>
  <si>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</si>
  <si>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</si>
  <si>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</si>
  <si>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</si>
  <si>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</si>
  <si>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</si>
  <si>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</si>
  <si>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</si>
  <si>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</si>
  <si>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</si>
  <si>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</si>
  <si>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</si>
  <si>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</si>
  <si>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</si>
  <si>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</si>
  <si>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</si>
  <si>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</si>
  <si>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</si>
  <si>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</si>
  <si>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</si>
  <si>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</si>
  <si>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</si>
  <si>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</si>
  <si>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</si>
  <si>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</si>
  <si>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</si>
  <si>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</si>
  <si>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</si>
  <si>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</si>
  <si>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</si>
  <si>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</si>
  <si>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</si>
  <si>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</si>
  <si>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</si>
  <si>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</si>
  <si>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</si>
  <si>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</si>
  <si>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</si>
  <si>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</si>
  <si>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</si>
  <si>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</si>
  <si>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</si>
  <si>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</si>
  <si>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</si>
  <si>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</si>
  <si>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</si>
  <si>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</si>
  <si>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</si>
  <si>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</si>
  <si>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</si>
  <si>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</si>
  <si>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</si>
  <si>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</si>
  <si>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</si>
  <si>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</si>
  <si>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</si>
  <si>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</si>
  <si>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</si>
  <si>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</si>
  <si>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</si>
  <si>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</si>
  <si>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</si>
  <si>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</si>
  <si>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</si>
  <si>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</si>
  <si>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</si>
  <si>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</si>
  <si>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</si>
  <si>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</si>
  <si>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</si>
  <si>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</si>
  <si>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</si>
  <si>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</si>
  <si>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</si>
  <si>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</si>
  <si>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</si>
  <si>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</si>
  <si>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</si>
  <si>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</si>
  <si>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</si>
  <si>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</si>
  <si>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</si>
  <si>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</si>
  <si>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</si>
  <si>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</si>
  <si>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</si>
  <si>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</si>
  <si>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</si>
  <si>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</si>
  <si>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</si>
  <si>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</si>
  <si>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</si>
  <si>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</si>
  <si>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</si>
  <si>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</si>
  <si>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</si>
  <si>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</si>
  <si>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</si>
  <si>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</si>
  <si>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</si>
  <si>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</si>
  <si>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</si>
  <si>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</si>
  <si>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</si>
  <si>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</si>
  <si>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</si>
  <si>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</si>
  <si>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</si>
  <si>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</si>
  <si>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</si>
  <si>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</si>
  <si>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</si>
  <si>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</si>
  <si>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</si>
  <si>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</si>
  <si>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</si>
  <si>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</si>
  <si>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</si>
  <si>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</si>
  <si>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</si>
  <si>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</si>
  <si>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</si>
  <si>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</si>
  <si>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</si>
  <si>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</si>
  <si>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</si>
  <si>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</si>
  <si>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</si>
  <si>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</si>
  <si>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</si>
  <si>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</si>
  <si>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</si>
  <si>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</si>
  <si>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</si>
  <si>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</si>
  <si>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</si>
  <si>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</si>
  <si>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</si>
  <si>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</si>
  <si>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</si>
  <si>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</si>
  <si>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</si>
  <si>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</si>
  <si>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</si>
  <si>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</si>
  <si>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</si>
  <si>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</si>
  <si>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</si>
  <si>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</si>
  <si>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</si>
  <si>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</si>
  <si>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</si>
  <si>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</si>
  <si>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</si>
  <si>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</si>
  <si>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</si>
  <si>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</si>
  <si>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</si>
  <si>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</si>
  <si>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</si>
  <si>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</si>
  <si>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</si>
  <si>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</si>
  <si>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</si>
  <si>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</si>
  <si>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</si>
  <si>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</si>
  <si>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</si>
  <si>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</si>
  <si>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</si>
  <si>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</si>
  <si>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</si>
  <si>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</si>
  <si>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</si>
  <si>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</si>
  <si>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</si>
  <si>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</si>
  <si>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</si>
  <si>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</si>
  <si>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</si>
  <si>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</si>
  <si>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</si>
  <si>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</si>
  <si>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</si>
  <si>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</si>
  <si>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</si>
  <si>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</si>
  <si>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</si>
  <si>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</si>
  <si>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</si>
  <si>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</si>
  <si>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</si>
  <si>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</si>
  <si>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</si>
  <si>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</si>
  <si>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</si>
  <si>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</si>
  <si>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</si>
  <si>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</si>
  <si>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</si>
  <si>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</si>
  <si>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</si>
  <si>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</si>
  <si>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</si>
  <si>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</si>
  <si>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</si>
  <si>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</si>
  <si>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</si>
  <si>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</si>
  <si>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</si>
  <si>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</si>
  <si>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</si>
  <si>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</si>
  <si>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</si>
  <si>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</si>
  <si>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</si>
  <si>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</si>
  <si>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</si>
  <si>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</si>
  <si>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</si>
  <si>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</si>
  <si>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</si>
  <si>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</si>
  <si>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</si>
  <si>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</si>
  <si>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</si>
  <si>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</si>
  <si>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</si>
  <si>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</si>
  <si>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</si>
  <si>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</si>
  <si>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</si>
  <si>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</si>
  <si>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</si>
  <si>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</si>
  <si>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</si>
  <si>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</si>
  <si>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</si>
  <si>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</si>
  <si>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</si>
  <si>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</si>
  <si>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</si>
  <si>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</si>
  <si>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</si>
  <si>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</si>
  <si>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</si>
  <si>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</si>
  <si>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</si>
  <si>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</si>
  <si>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</si>
  <si>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</si>
  <si>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</si>
  <si>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</si>
  <si>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</si>
  <si>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</si>
  <si>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</si>
  <si>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</si>
  <si>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</si>
  <si>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</si>
  <si>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</si>
  <si>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</si>
  <si>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</si>
  <si>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</si>
  <si>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</si>
  <si>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</si>
  <si>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</si>
  <si>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</si>
  <si>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</si>
  <si>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</si>
  <si>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</si>
  <si>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</si>
  <si>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</si>
  <si>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</si>
  <si>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</si>
  <si>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</si>
  <si>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</si>
  <si>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</si>
  <si>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</si>
  <si>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</si>
  <si>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</si>
  <si>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</si>
  <si>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</si>
  <si>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</si>
  <si>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</si>
  <si>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</si>
  <si>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</si>
  <si>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</si>
  <si>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</si>
  <si>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</si>
  <si>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</si>
  <si>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</si>
  <si>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</si>
  <si>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</si>
  <si>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</si>
  <si>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</si>
  <si>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</si>
  <si>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</si>
  <si>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</si>
  <si>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</si>
  <si>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</si>
  <si>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</si>
  <si>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</si>
  <si>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</si>
  <si>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</si>
  <si>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</si>
  <si>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</si>
  <si>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</si>
  <si>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</si>
  <si>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</si>
  <si>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</si>
  <si>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</si>
  <si>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</si>
  <si>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</si>
  <si>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</si>
  <si>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</si>
  <si>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</si>
  <si>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</si>
  <si>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</si>
  <si>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</si>
  <si>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</si>
  <si>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</si>
  <si>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</si>
  <si>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</si>
  <si>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</si>
  <si>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</si>
  <si>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</si>
  <si>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</si>
  <si>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</si>
  <si>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</si>
  <si>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</si>
  <si>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</si>
  <si>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</si>
  <si>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</si>
  <si>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</si>
  <si>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</si>
  <si>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</si>
  <si>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</si>
  <si>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</si>
  <si>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</si>
  <si>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</si>
  <si>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</si>
  <si>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</si>
  <si>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</si>
  <si>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</si>
  <si>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</si>
  <si>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</si>
  <si>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</si>
  <si>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</si>
  <si>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</si>
  <si>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</si>
  <si>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</si>
  <si>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</si>
  <si>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</si>
  <si>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</si>
  <si>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</si>
  <si>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</si>
  <si>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</si>
  <si>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</si>
  <si>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</si>
  <si>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</si>
  <si>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</si>
  <si>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</si>
  <si>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</si>
  <si>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</si>
  <si>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</si>
  <si>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</si>
  <si>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</si>
  <si>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</si>
  <si>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</si>
  <si>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</si>
  <si>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</si>
  <si>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</si>
  <si>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</si>
  <si>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</si>
  <si>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</si>
  <si>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</si>
  <si>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</si>
  <si>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</si>
  <si>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</si>
  <si>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</si>
  <si>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</si>
  <si>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</si>
  <si>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</si>
  <si>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</si>
  <si>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</si>
  <si>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</si>
  <si>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</si>
  <si>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</si>
  <si>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</si>
  <si>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</si>
  <si>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</si>
  <si>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</si>
  <si>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</si>
  <si>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</si>
  <si>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</si>
  <si>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</si>
  <si>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</si>
  <si>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</si>
  <si>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</si>
  <si>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</si>
  <si>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</si>
  <si>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</si>
  <si>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</si>
  <si>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</si>
  <si>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</si>
  <si>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</si>
  <si>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</si>
  <si>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</si>
  <si>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</si>
  <si>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</si>
  <si>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</si>
  <si>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</si>
  <si>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</si>
  <si>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</si>
  <si>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</si>
  <si>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</si>
  <si>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</si>
  <si>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</si>
  <si>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</si>
  <si>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</si>
  <si>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</si>
  <si>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</si>
  <si>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</si>
  <si>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</si>
  <si>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</si>
  <si>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</si>
  <si>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</si>
  <si>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</si>
  <si>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</si>
  <si>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</si>
  <si>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</si>
  <si>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</si>
  <si>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</si>
  <si>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</si>
  <si>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</si>
  <si>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</si>
  <si>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</si>
  <si>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</si>
  <si>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</si>
  <si>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</si>
  <si>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</si>
  <si>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</si>
  <si>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</si>
  <si>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</si>
  <si>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</si>
  <si>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</si>
  <si>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</si>
  <si>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</si>
  <si>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</si>
  <si>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</si>
  <si>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</si>
  <si>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</si>
  <si>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</si>
  <si>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</si>
  <si>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</si>
  <si>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</si>
  <si>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</si>
  <si>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</si>
  <si>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</si>
  <si>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</si>
  <si>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</si>
  <si>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</si>
  <si>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</si>
  <si>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</si>
  <si>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</si>
  <si>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</si>
  <si>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</si>
  <si>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</si>
  <si>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</si>
  <si>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</si>
  <si>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</si>
  <si>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</si>
  <si>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</si>
  <si>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</si>
  <si>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</si>
  <si>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</si>
  <si>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</si>
  <si>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</si>
  <si>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</si>
  <si>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</si>
  <si>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</si>
  <si>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</si>
  <si>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</si>
  <si>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</si>
  <si>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</si>
  <si>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</si>
  <si>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</si>
  <si>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</si>
  <si>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</si>
  <si>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</si>
  <si>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</si>
  <si>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</si>
  <si>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</si>
  <si>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</si>
  <si>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</si>
  <si>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</si>
  <si>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</si>
  <si>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</si>
  <si>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</si>
  <si>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</si>
  <si>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</si>
  <si>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</si>
  <si>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</si>
  <si>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</si>
  <si>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</si>
  <si>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</si>
  <si>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</si>
  <si>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</si>
  <si>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</si>
  <si>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</si>
  <si>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</si>
  <si>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</si>
  <si>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</si>
  <si>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</si>
  <si>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</si>
  <si>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</si>
  <si>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</si>
  <si>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</si>
  <si>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</si>
  <si>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</si>
  <si>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</si>
  <si>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</si>
  <si>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</si>
  <si>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</si>
  <si>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</si>
  <si>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</si>
  <si>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</si>
  <si>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</si>
  <si>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</si>
  <si>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</si>
  <si>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</si>
  <si>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</si>
  <si>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</si>
  <si>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</si>
  <si>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</si>
  <si>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</si>
  <si>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</si>
  <si>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</si>
  <si>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</si>
  <si>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</si>
  <si>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</si>
  <si>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</si>
  <si>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</si>
  <si>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</si>
  <si>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</si>
  <si>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</si>
  <si>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</si>
  <si>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</si>
  <si>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</si>
  <si>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</si>
  <si>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</si>
  <si>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</si>
  <si>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</si>
  <si>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</si>
  <si>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</si>
  <si>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</si>
  <si>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</si>
  <si>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</si>
  <si>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</si>
  <si>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</si>
  <si>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</si>
  <si>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</si>
  <si>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</si>
  <si>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</si>
  <si>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</si>
  <si>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</si>
  <si>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</si>
  <si>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</si>
  <si>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</si>
  <si>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</si>
  <si>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</si>
  <si>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</si>
  <si>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</si>
  <si>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</si>
  <si>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</si>
  <si>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</si>
  <si>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</si>
  <si>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</si>
  <si>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</si>
  <si>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</si>
  <si>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</si>
  <si>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</si>
  <si>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</si>
  <si>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</si>
  <si>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</si>
  <si>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</si>
  <si>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</si>
  <si>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</si>
  <si>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</si>
  <si>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</si>
  <si>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</si>
  <si>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</si>
  <si>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</si>
  <si>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</si>
  <si>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</si>
  <si>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</si>
  <si>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</si>
  <si>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</si>
  <si>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</si>
  <si>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</si>
  <si>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</si>
  <si>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</si>
  <si>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</si>
  <si>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</si>
  <si>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</si>
  <si>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</si>
  <si>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</si>
  <si>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</si>
  <si>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</si>
  <si>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</si>
  <si>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</si>
  <si>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</si>
  <si>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</si>
  <si>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</si>
  <si>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</si>
  <si>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</si>
  <si>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</si>
  <si>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</si>
  <si>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</si>
  <si>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</si>
  <si>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</si>
  <si>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</si>
  <si>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</si>
  <si>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</si>
  <si>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</si>
  <si>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</si>
  <si>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</si>
  <si>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</si>
  <si>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</si>
  <si>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</si>
  <si>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</si>
  <si>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</si>
  <si>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</si>
  <si>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</si>
  <si>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</si>
  <si>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</si>
  <si>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</si>
  <si>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</si>
  <si>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</si>
  <si>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</si>
  <si>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</si>
  <si>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</si>
  <si>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</si>
  <si>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</si>
  <si>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</si>
  <si>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</si>
  <si>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</si>
  <si>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</si>
  <si>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</si>
  <si>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</si>
  <si>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</si>
  <si>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</si>
  <si>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</si>
  <si>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</si>
  <si>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</si>
  <si>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</si>
  <si>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</si>
  <si>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</si>
  <si>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</si>
  <si>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</si>
  <si>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</si>
  <si>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</si>
  <si>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</si>
  <si>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</si>
  <si>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</si>
  <si>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</si>
  <si>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</si>
  <si>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</si>
  <si>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</si>
  <si>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</si>
  <si>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</si>
  <si>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</si>
  <si>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</si>
  <si>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</si>
  <si>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</si>
  <si>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</si>
  <si>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</si>
  <si>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</si>
  <si>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</si>
  <si>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</si>
  <si>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</si>
  <si>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</si>
  <si>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</si>
  <si>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</si>
  <si>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</si>
  <si>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</si>
  <si>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</si>
  <si>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</si>
  <si>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</si>
  <si>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</si>
  <si>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</si>
  <si>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</si>
  <si>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</si>
  <si>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</si>
  <si>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</si>
  <si>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</si>
  <si>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</si>
  <si>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</si>
  <si>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</si>
  <si>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</si>
  <si>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</si>
  <si>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</si>
  <si>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</si>
  <si>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</si>
  <si>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</si>
  <si>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</si>
  <si>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</si>
  <si>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</si>
  <si>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</si>
  <si>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</si>
  <si>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</si>
  <si>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</si>
  <si>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</si>
  <si>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</si>
  <si>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</si>
  <si>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</si>
  <si>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</si>
  <si>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</si>
  <si>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</si>
  <si>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</si>
  <si>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</si>
  <si>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</si>
  <si>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</si>
  <si>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</si>
  <si>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</si>
  <si>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</si>
  <si>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</si>
  <si>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</si>
  <si>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</si>
  <si>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</si>
  <si>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</si>
  <si>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</si>
  <si>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</si>
  <si>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</si>
  <si>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</si>
  <si>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</si>
  <si>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</si>
  <si>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</si>
  <si>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</si>
  <si>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</si>
  <si>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</si>
  <si>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</si>
  <si>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</si>
  <si>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</si>
  <si>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</si>
  <si>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</si>
  <si>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</si>
  <si>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</si>
  <si>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</si>
  <si>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</si>
  <si>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</si>
  <si>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</si>
  <si>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</si>
  <si>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</si>
  <si>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</si>
  <si>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</si>
  <si>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</si>
  <si>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</si>
  <si>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</si>
  <si>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</si>
  <si>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</si>
  <si>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</si>
  <si>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</si>
  <si>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</si>
  <si>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</si>
  <si>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</si>
  <si>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</si>
  <si>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</si>
  <si>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</si>
  <si>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</si>
  <si>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</si>
  <si>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</si>
  <si>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</si>
  <si>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</si>
  <si>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</si>
  <si>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</si>
  <si>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</si>
  <si>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</si>
  <si>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</si>
  <si>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</si>
  <si>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</si>
  <si>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</si>
  <si>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</si>
  <si>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</si>
  <si>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</si>
  <si>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</si>
  <si>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</si>
  <si>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</si>
  <si>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</si>
  <si>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</si>
  <si>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</si>
  <si>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</si>
  <si>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</si>
  <si>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</si>
  <si>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</si>
  <si>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</si>
  <si>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</si>
  <si>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</si>
  <si>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</si>
  <si>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</si>
  <si>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</si>
  <si>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</si>
  <si>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</si>
  <si>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</si>
  <si>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</si>
  <si>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</si>
  <si>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</si>
  <si>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</si>
  <si>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</si>
  <si>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</si>
  <si>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</si>
  <si>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</si>
  <si>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</si>
  <si>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</si>
  <si>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</si>
  <si>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</si>
  <si>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</si>
  <si>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</si>
  <si>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</si>
  <si>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</si>
  <si>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</si>
  <si>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</si>
  <si>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</si>
  <si>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</si>
  <si>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</si>
  <si>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</si>
  <si>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</si>
  <si>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</si>
  <si>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</si>
  <si>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</si>
  <si>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</si>
  <si>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</si>
  <si>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</si>
  <si>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</si>
  <si>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</si>
  <si>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</si>
  <si>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</si>
  <si>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</si>
  <si>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</si>
  <si>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</si>
  <si>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</si>
  <si>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</si>
  <si>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</si>
  <si>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</si>
  <si>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</si>
  <si>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</si>
  <si>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</si>
  <si>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</si>
  <si>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</si>
  <si>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</si>
  <si>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</si>
  <si>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</si>
  <si>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</si>
  <si>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</si>
  <si>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</si>
  <si>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</si>
  <si>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</si>
  <si>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</si>
  <si>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</si>
  <si>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</si>
  <si>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</si>
  <si>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</si>
  <si>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</si>
  <si>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</si>
  <si>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</si>
  <si>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</si>
  <si>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</si>
  <si>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</si>
  <si>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</si>
  <si>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</si>
  <si>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</si>
  <si>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</si>
  <si>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</si>
  <si>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</si>
  <si>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</si>
  <si>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</si>
  <si>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</si>
  <si>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</si>
  <si>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</si>
  <si>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</si>
  <si>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</si>
  <si>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</si>
  <si>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</si>
  <si>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</si>
  <si>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</si>
  <si>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</si>
  <si>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</si>
  <si>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</si>
  <si>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</si>
  <si>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</si>
  <si>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</si>
  <si>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</si>
  <si>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</si>
  <si>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</si>
  <si>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</si>
  <si>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</si>
  <si>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</si>
  <si>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</si>
  <si>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</si>
  <si>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</si>
  <si>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</si>
  <si>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</si>
  <si>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</si>
  <si>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</si>
  <si>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</si>
  <si>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</si>
  <si>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</si>
  <si>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</si>
  <si>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</si>
  <si>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</si>
  <si>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</si>
  <si>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</si>
  <si>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</si>
  <si>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</si>
  <si>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</si>
  <si>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</si>
  <si>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</si>
  <si>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</si>
  <si>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</si>
  <si>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</si>
  <si>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</si>
  <si>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</si>
  <si>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</si>
  <si>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</si>
  <si>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</si>
  <si>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</si>
  <si>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</si>
  <si>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</si>
  <si>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</si>
  <si>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</si>
  <si>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</si>
  <si>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</si>
  <si>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</si>
  <si>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</si>
  <si>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</si>
  <si>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</si>
  <si>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</si>
  <si>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</si>
  <si>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</si>
  <si>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</si>
  <si>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</si>
  <si>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</si>
  <si>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</si>
  <si>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</si>
  <si>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</si>
  <si>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</si>
  <si>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</si>
  <si>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</si>
  <si>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</si>
  <si>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</si>
  <si>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</si>
  <si>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</si>
  <si>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</si>
  <si>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</si>
  <si>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</si>
  <si>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</si>
  <si>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</si>
  <si>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</si>
  <si>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</si>
  <si>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</si>
  <si>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</si>
  <si>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</si>
  <si>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</si>
  <si>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</si>
  <si>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</si>
  <si>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</si>
  <si>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</si>
  <si>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</si>
  <si>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</si>
  <si>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</si>
  <si>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</si>
  <si>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</si>
  <si>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</si>
  <si>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</si>
  <si>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</si>
  <si>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</si>
  <si>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</si>
  <si>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</si>
  <si>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</si>
  <si>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</si>
  <si>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</si>
  <si>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</si>
  <si>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</si>
  <si>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</si>
  <si>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</si>
  <si>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</si>
  <si>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</si>
  <si>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</si>
  <si>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</si>
  <si>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</si>
  <si>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</si>
  <si>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</si>
  <si>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</si>
  <si>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</si>
  <si>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</si>
  <si>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</si>
  <si>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</si>
  <si>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</si>
  <si>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</si>
  <si>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</si>
  <si>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</si>
  <si>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</si>
  <si>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</si>
  <si>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</si>
  <si>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</si>
  <si>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</si>
  <si>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</si>
  <si>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</si>
  <si>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</si>
  <si>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</si>
  <si>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</si>
  <si>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</si>
  <si>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</si>
  <si>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</si>
  <si>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</si>
  <si>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</si>
  <si>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</si>
  <si>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</si>
  <si>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</si>
  <si>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</si>
  <si>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</si>
  <si>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</si>
  <si>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</si>
  <si>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</si>
  <si>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</si>
  <si>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</si>
  <si>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</si>
  <si>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</si>
  <si>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</si>
  <si>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</si>
  <si>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</si>
  <si>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</si>
  <si>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</si>
  <si>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</si>
  <si>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</si>
  <si>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</si>
  <si>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</si>
  <si>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</si>
  <si>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</si>
  <si>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</si>
  <si>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</si>
  <si>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</si>
  <si>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</si>
  <si>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</si>
  <si>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</si>
  <si>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</si>
  <si>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</si>
  <si>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</si>
  <si>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</si>
  <si>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</si>
  <si>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</si>
  <si>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</si>
  <si>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</si>
  <si>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</si>
  <si>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</si>
  <si>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</si>
  <si>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</si>
  <si>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</si>
  <si>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</si>
  <si>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</si>
  <si>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</si>
  <si>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</si>
  <si>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</si>
  <si>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</si>
  <si>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</si>
  <si>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</si>
  <si>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</si>
  <si>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</si>
  <si>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</si>
  <si>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</si>
  <si>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</si>
  <si>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</si>
  <si>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</si>
  <si>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</si>
  <si>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</si>
  <si>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</si>
  <si>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</si>
  <si>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</si>
  <si>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</si>
  <si>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</si>
  <si>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</si>
  <si>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</si>
  <si>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</si>
  <si>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</si>
  <si>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</si>
  <si>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</si>
  <si>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</si>
  <si>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</si>
  <si>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</si>
  <si>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</si>
  <si>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</si>
  <si>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</si>
  <si>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</si>
  <si>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</si>
  <si>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</si>
  <si>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</si>
  <si>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</si>
  <si>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</si>
  <si>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</si>
  <si>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</si>
  <si>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</si>
  <si>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</si>
  <si>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</si>
  <si>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</si>
  <si>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</si>
  <si>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</si>
  <si>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</si>
  <si>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</si>
  <si>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</si>
  <si>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</si>
  <si>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</si>
  <si>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</si>
  <si>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</si>
  <si>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</si>
  <si>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</si>
  <si>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</si>
  <si>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</si>
  <si>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</si>
  <si>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</si>
  <si>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</si>
  <si>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</si>
  <si>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</si>
  <si>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</si>
  <si>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</si>
  <si>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</si>
  <si>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</si>
  <si>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</si>
  <si>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</si>
  <si>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</si>
  <si>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</si>
  <si>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</si>
  <si>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</si>
  <si>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</si>
  <si>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</si>
  <si>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</si>
  <si>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</si>
  <si>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</si>
  <si>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</si>
  <si>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</si>
  <si>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</si>
  <si>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</si>
  <si>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</si>
  <si>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</si>
  <si>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</si>
  <si>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</si>
  <si>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</si>
  <si>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</si>
  <si>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</si>
  <si>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</si>
  <si>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</si>
  <si>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</si>
  <si>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</si>
  <si>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</si>
  <si>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</si>
  <si>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</si>
  <si>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</si>
  <si>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</si>
  <si>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</si>
  <si>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</si>
  <si>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</si>
  <si>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</si>
  <si>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</si>
  <si>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</si>
  <si>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</si>
  <si>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</si>
  <si>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</si>
  <si>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</si>
  <si>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</si>
  <si>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</si>
  <si>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</si>
  <si>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</si>
  <si>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</si>
  <si>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</si>
  <si>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</si>
  <si>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</si>
  <si>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</si>
  <si>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</si>
  <si>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</si>
  <si>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</si>
  <si>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</si>
  <si>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</si>
  <si>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</si>
  <si>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</si>
  <si>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</si>
  <si>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</si>
  <si>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</si>
  <si>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</si>
  <si>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</si>
  <si>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</si>
  <si>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</si>
  <si>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</si>
  <si>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</si>
  <si>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</si>
  <si>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</si>
  <si>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</si>
  <si>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</si>
  <si>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</si>
  <si>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</si>
  <si>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</si>
  <si>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</si>
  <si>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</si>
  <si>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</si>
  <si>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</si>
  <si>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</si>
  <si>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</si>
  <si>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</si>
  <si>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</si>
  <si>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</si>
  <si>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</si>
  <si>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</si>
  <si>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</si>
  <si>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</si>
  <si>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</si>
  <si>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</si>
  <si>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</si>
  <si>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</si>
  <si>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</si>
  <si>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</si>
  <si>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</si>
  <si>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</si>
  <si>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</si>
  <si>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</si>
  <si>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</si>
  <si>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</si>
  <si>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</si>
  <si>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</si>
  <si>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</si>
  <si>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</si>
  <si>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</si>
  <si>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</si>
  <si>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</si>
  <si>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</si>
  <si>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</si>
  <si>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</si>
  <si>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</si>
  <si>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</si>
  <si>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</si>
  <si>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</si>
  <si>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</si>
  <si>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</si>
  <si>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</si>
  <si>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</si>
  <si>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</si>
  <si>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</si>
  <si>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</si>
  <si>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</si>
  <si>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</si>
  <si>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</si>
  <si>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</si>
  <si>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</si>
  <si>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</si>
  <si>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</si>
  <si>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</si>
  <si>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</si>
  <si>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</si>
  <si>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</si>
  <si>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</si>
  <si>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</si>
  <si>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</si>
  <si>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</si>
  <si>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</si>
  <si>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</si>
  <si>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</si>
  <si>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</si>
  <si>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</si>
  <si>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</si>
  <si>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</si>
  <si>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</si>
  <si>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</si>
  <si>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</si>
  <si>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</si>
  <si>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</si>
  <si>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</si>
  <si>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</si>
  <si>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</si>
  <si>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</si>
  <si>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</si>
  <si>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</si>
  <si>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</si>
  <si>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</si>
  <si>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</si>
  <si>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</si>
  <si>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</si>
  <si>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</si>
  <si>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</si>
  <si>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</si>
  <si>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</si>
  <si>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</si>
  <si>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</si>
  <si>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</si>
  <si>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</si>
  <si>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</si>
  <si>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</si>
  <si>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</si>
  <si>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</si>
  <si>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</si>
  <si>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</si>
  <si>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</si>
  <si>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</si>
  <si>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</si>
  <si>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</si>
  <si>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</si>
  <si>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</si>
  <si>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</si>
  <si>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</si>
  <si>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</si>
  <si>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</si>
  <si>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</si>
  <si>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</si>
  <si>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</si>
  <si>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</si>
  <si>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</si>
  <si>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</si>
  <si>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</si>
  <si>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</si>
  <si>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</si>
  <si>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</si>
  <si>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</si>
  <si>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</si>
  <si>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</si>
  <si>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</si>
  <si>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</si>
  <si>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</si>
  <si>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</si>
  <si>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</si>
  <si>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</si>
  <si>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</si>
  <si>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</si>
  <si>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</si>
  <si>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</si>
  <si>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</si>
  <si>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</si>
  <si>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</si>
  <si>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</si>
  <si>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</si>
  <si>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</si>
  <si>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</si>
  <si>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</si>
  <si>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</si>
  <si>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</si>
  <si>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</si>
  <si>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</si>
  <si>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</si>
  <si>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</si>
  <si>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</si>
  <si>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</si>
  <si>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</si>
  <si>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</si>
  <si>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</si>
  <si>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</si>
  <si>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</si>
  <si>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</si>
  <si>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</si>
  <si>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</si>
  <si>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</si>
  <si>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</si>
  <si>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</si>
  <si>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</si>
  <si>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</si>
  <si>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</si>
  <si>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</si>
  <si>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</si>
  <si>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</si>
  <si>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</si>
  <si>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</si>
  <si>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</si>
  <si>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</si>
  <si>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</si>
  <si>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</si>
  <si>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</si>
  <si>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</si>
  <si>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</si>
  <si>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</si>
  <si>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</si>
  <si>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</si>
  <si>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</si>
  <si>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</si>
  <si>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</si>
  <si>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</si>
  <si>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</si>
  <si>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</si>
  <si>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</si>
  <si>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</si>
  <si>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</si>
  <si>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</si>
  <si>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</si>
  <si>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</si>
  <si>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</si>
  <si>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</si>
  <si>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</si>
  <si>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</si>
  <si>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</si>
  <si>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</si>
  <si>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</si>
  <si>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</si>
  <si>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</si>
  <si>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</si>
  <si>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</si>
  <si>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</si>
  <si>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</si>
  <si>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</si>
  <si>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</si>
  <si>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</si>
  <si>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</si>
  <si>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</si>
  <si>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</si>
  <si>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</si>
  <si>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</si>
  <si>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</si>
  <si>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</si>
  <si>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</si>
  <si>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</si>
  <si>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</si>
  <si>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</si>
  <si>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</si>
  <si>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</si>
  <si>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</si>
  <si>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</si>
  <si>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</si>
  <si>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</si>
  <si>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</si>
  <si>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</si>
  <si>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</si>
  <si>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</si>
  <si>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</si>
  <si>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</si>
  <si>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</si>
  <si>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</si>
  <si>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</si>
  <si>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</si>
  <si>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</si>
  <si>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</si>
  <si>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</si>
  <si>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</si>
  <si>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</si>
  <si>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</si>
  <si>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</si>
  <si>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</si>
  <si>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</si>
  <si>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</si>
  <si>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</si>
  <si>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</si>
  <si>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</si>
  <si>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</si>
  <si>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</si>
  <si>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</si>
  <si>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</si>
  <si>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</si>
  <si>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</si>
  <si>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</si>
  <si>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</si>
  <si>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</si>
  <si>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</si>
  <si>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</si>
  <si>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</si>
  <si>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</si>
  <si>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</si>
  <si>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</si>
  <si>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</si>
  <si>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</si>
  <si>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</si>
  <si>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</si>
  <si>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</si>
  <si>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</si>
  <si>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</si>
  <si>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</si>
  <si>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</si>
  <si>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</si>
  <si>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</si>
  <si>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</si>
  <si>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</si>
  <si>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</si>
  <si>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</si>
  <si>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</si>
  <si>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</si>
  <si>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</si>
  <si>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</si>
  <si>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</si>
  <si>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</si>
  <si>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</si>
  <si>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</si>
  <si>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</si>
  <si>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</si>
  <si>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</si>
  <si>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</si>
  <si>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</si>
  <si>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</si>
  <si>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</si>
  <si>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</si>
  <si>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</si>
  <si>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</si>
  <si>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</si>
  <si>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</si>
  <si>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</si>
  <si>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</si>
  <si>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</si>
  <si>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</si>
  <si>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</si>
  <si>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</si>
  <si>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</si>
  <si>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</si>
  <si>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</si>
  <si>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</si>
  <si>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</si>
  <si>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</si>
  <si>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</si>
  <si>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</si>
  <si>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</si>
  <si>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</si>
  <si>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</si>
  <si>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</si>
  <si>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</si>
  <si>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</si>
  <si>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</si>
  <si>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</si>
  <si>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</si>
  <si>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</si>
  <si>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</si>
  <si>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</si>
  <si>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</si>
  <si>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</si>
  <si>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</si>
  <si>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</si>
  <si>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</si>
  <si>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</si>
  <si>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</si>
  <si>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</si>
  <si>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</si>
  <si>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</si>
  <si>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</si>
  <si>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</si>
  <si>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</si>
  <si>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</si>
  <si>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</si>
  <si>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</si>
  <si>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</si>
  <si>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</si>
  <si>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</si>
  <si>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</si>
  <si>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</si>
  <si>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</si>
  <si>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</si>
  <si>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</si>
  <si>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</si>
  <si>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</si>
  <si>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</si>
  <si>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</si>
  <si>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</si>
  <si>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</si>
  <si>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</si>
  <si>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</si>
  <si>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</si>
  <si>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</si>
  <si>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</si>
  <si>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</si>
  <si>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</si>
  <si>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</si>
  <si>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</si>
  <si>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</si>
  <si>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</si>
  <si>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</si>
  <si>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</si>
  <si>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</si>
  <si>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</si>
  <si>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</si>
  <si>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</si>
  <si>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</si>
  <si>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</si>
  <si>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</si>
  <si>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</si>
  <si>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</si>
  <si>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</si>
  <si>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</si>
  <si>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</si>
  <si>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</si>
  <si>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</si>
  <si>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</si>
  <si>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</si>
  <si>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</si>
  <si>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</si>
  <si>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</si>
  <si>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</si>
  <si>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</si>
  <si>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</si>
  <si>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</si>
  <si>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</si>
  <si>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</si>
  <si>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</si>
  <si>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</si>
  <si>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</si>
  <si>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</si>
  <si>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</si>
  <si>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</si>
  <si>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</si>
  <si>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</si>
  <si>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</si>
  <si>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</si>
  <si>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</si>
  <si>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</si>
  <si>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</si>
  <si>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</si>
  <si>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</si>
  <si>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</si>
  <si>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</si>
  <si>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</si>
  <si>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</si>
  <si>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</si>
  <si>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</si>
  <si>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</si>
  <si>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</si>
  <si>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</si>
  <si>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</si>
  <si>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</si>
  <si>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</si>
  <si>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</si>
  <si>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</si>
  <si>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</si>
  <si>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</si>
  <si>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</si>
  <si>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</si>
  <si>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</si>
  <si>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</si>
  <si>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</si>
  <si>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</si>
  <si>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</si>
  <si>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</si>
  <si>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</si>
  <si>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</si>
  <si>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</si>
  <si>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</si>
  <si>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</si>
  <si>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</si>
  <si>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</si>
  <si>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</si>
  <si>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</si>
  <si>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</si>
  <si>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</si>
  <si>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</si>
  <si>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</si>
  <si>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</si>
  <si>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</si>
  <si>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</si>
  <si>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</si>
  <si>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</si>
  <si>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</si>
  <si>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</si>
  <si>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</si>
  <si>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</si>
  <si>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</si>
  <si>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</si>
  <si>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</si>
  <si>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</si>
  <si>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</si>
  <si>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</si>
  <si>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</si>
  <si>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</si>
  <si>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</si>
  <si>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</si>
  <si>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</si>
  <si>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</si>
  <si>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</si>
  <si>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</si>
  <si>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</si>
  <si>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</si>
  <si>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</si>
  <si>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</si>
  <si>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</si>
  <si>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</si>
  <si>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</si>
  <si>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</si>
  <si>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</si>
  <si>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</si>
  <si>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</si>
  <si>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</si>
  <si>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</si>
  <si>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</si>
  <si>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</si>
  <si>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</si>
  <si>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</si>
  <si>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</si>
  <si>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</si>
  <si>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</si>
  <si>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</si>
  <si>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</si>
  <si>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</si>
  <si>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</si>
  <si>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</si>
  <si>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</si>
  <si>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</si>
  <si>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</si>
  <si>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</si>
  <si>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</si>
  <si>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</si>
  <si>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</si>
  <si>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</si>
  <si>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</si>
  <si>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</si>
  <si>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</si>
  <si>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</si>
  <si>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</si>
  <si>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</si>
  <si>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</si>
  <si>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</si>
  <si>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</si>
  <si>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</si>
  <si>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</si>
  <si>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</si>
  <si>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</si>
  <si>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</si>
  <si>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</si>
  <si>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</si>
  <si>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</si>
  <si>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</si>
  <si>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</si>
  <si>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</si>
  <si>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</si>
  <si>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</si>
  <si>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</si>
  <si>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</si>
  <si>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</si>
  <si>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</si>
  <si>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</si>
  <si>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</si>
  <si>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</si>
  <si>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</si>
  <si>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</si>
  <si>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</si>
  <si>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</si>
  <si>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</si>
  <si>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</si>
  <si>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</si>
  <si>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</si>
  <si>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</si>
  <si>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</si>
  <si>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</si>
  <si>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</si>
  <si>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</si>
  <si>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</si>
  <si>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</si>
  <si>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</si>
  <si>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</si>
  <si>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</si>
  <si>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</si>
  <si>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</si>
  <si>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</si>
  <si>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</si>
  <si>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</si>
  <si>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</si>
  <si>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</si>
  <si>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</si>
  <si>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</si>
  <si>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</si>
  <si>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</si>
  <si>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</si>
  <si>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</si>
  <si>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</si>
  <si>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</si>
  <si>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</si>
  <si>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</si>
  <si>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</si>
  <si>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</si>
  <si>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</si>
  <si>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</si>
  <si>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</si>
  <si>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</si>
  <si>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</si>
  <si>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</si>
  <si>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</si>
  <si>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</si>
  <si>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</si>
  <si>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</si>
  <si>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</si>
  <si>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</si>
  <si>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</si>
  <si>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</si>
  <si>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</si>
  <si>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</si>
  <si>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</si>
  <si>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</si>
  <si>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</si>
  <si>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</si>
  <si>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</si>
  <si>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</si>
  <si>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</si>
  <si>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</si>
  <si>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</si>
  <si>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</si>
  <si>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</si>
  <si>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</si>
  <si>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</si>
  <si>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</si>
  <si>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</si>
  <si>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</si>
  <si>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</si>
  <si>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</si>
  <si>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</si>
  <si>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</si>
  <si>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</si>
  <si>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</si>
  <si>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</si>
  <si>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</si>
  <si>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</si>
  <si>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</si>
  <si>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</si>
  <si>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</si>
  <si>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</si>
  <si>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</si>
  <si>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</si>
  <si>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</si>
  <si>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</si>
  <si>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</si>
  <si>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</si>
  <si>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</si>
  <si>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</si>
  <si>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</si>
  <si>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</si>
  <si>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</si>
  <si>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</si>
  <si>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</si>
  <si>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</si>
  <si>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</si>
  <si>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</si>
  <si>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</si>
  <si>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</si>
  <si>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</si>
  <si>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</si>
  <si>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</si>
  <si>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</si>
  <si>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</si>
  <si>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</si>
  <si>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</si>
  <si>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</si>
  <si>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</si>
  <si>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</si>
  <si>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</si>
  <si>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</si>
  <si>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</si>
  <si>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</si>
  <si>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</si>
  <si>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</si>
  <si>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</si>
  <si>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</si>
  <si>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</si>
  <si>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</si>
  <si>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</si>
  <si>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</si>
  <si>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</si>
  <si>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</si>
  <si>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</si>
  <si>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</si>
  <si>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</si>
  <si>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</si>
  <si>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</si>
  <si>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</si>
  <si>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</si>
  <si>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</si>
  <si>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</si>
  <si>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</si>
  <si>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</si>
  <si>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</si>
  <si>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</si>
  <si>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</si>
  <si>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</si>
  <si>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</si>
  <si>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</si>
  <si>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</si>
  <si>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</si>
  <si>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</si>
  <si>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</si>
  <si>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</si>
  <si>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</si>
  <si>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</si>
  <si>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</si>
  <si>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</si>
  <si>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</si>
  <si>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</si>
  <si>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</si>
  <si>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</si>
  <si>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</si>
  <si>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</si>
  <si>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</si>
  <si>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</si>
  <si>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</si>
  <si>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</si>
  <si>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</si>
  <si>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</si>
  <si>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</si>
  <si>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</si>
  <si>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</si>
  <si>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</si>
  <si>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</si>
  <si>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</si>
  <si>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</si>
  <si>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</si>
  <si>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</si>
  <si>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</si>
  <si>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</si>
  <si>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</si>
  <si>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</si>
  <si>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</si>
  <si>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</si>
  <si>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</si>
  <si>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</si>
  <si>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</si>
  <si>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</si>
  <si>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</si>
  <si>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</si>
  <si>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</si>
  <si>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</si>
  <si>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</si>
  <si>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</si>
  <si>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</si>
  <si>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</si>
  <si>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</si>
  <si>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</si>
  <si>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</si>
  <si>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</si>
  <si>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</si>
  <si>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</si>
  <si>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</si>
  <si>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</si>
  <si>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</si>
  <si>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</si>
  <si>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</si>
  <si>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</si>
  <si>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</si>
  <si>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</si>
  <si>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</si>
  <si>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</si>
  <si>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</si>
  <si>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</si>
  <si>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</si>
  <si>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</si>
  <si>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</si>
  <si>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</si>
  <si>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</si>
  <si>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</si>
  <si>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</si>
  <si>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</si>
  <si>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</si>
  <si>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</si>
  <si>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</si>
  <si>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</si>
  <si>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</si>
  <si>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</si>
  <si>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</si>
  <si>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</si>
  <si>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</si>
  <si>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</si>
  <si>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</si>
  <si>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</si>
  <si>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</si>
  <si>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</si>
  <si>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</si>
  <si>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</si>
  <si>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</si>
  <si>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</si>
  <si>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</si>
  <si>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</si>
  <si>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</si>
  <si>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</si>
  <si>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</si>
  <si>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</si>
  <si>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</si>
  <si>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</si>
  <si>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</si>
  <si>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</si>
  <si>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</si>
  <si>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</si>
  <si>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</si>
  <si>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</si>
  <si>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</si>
  <si>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</si>
  <si>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</si>
  <si>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</si>
  <si>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</si>
  <si>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</si>
  <si>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</si>
  <si>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</si>
  <si>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</si>
  <si>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</si>
  <si>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</si>
  <si>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</si>
  <si>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</si>
  <si>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</si>
  <si>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</si>
  <si>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</si>
  <si>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</si>
  <si>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</si>
  <si>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</si>
  <si>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</si>
  <si>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</si>
  <si>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</si>
  <si>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</si>
  <si>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</si>
  <si>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</si>
  <si>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</si>
  <si>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</si>
  <si>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</si>
  <si>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</si>
  <si>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</si>
  <si>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</si>
  <si>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</si>
  <si>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</si>
  <si>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</si>
  <si>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</si>
  <si>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</si>
  <si>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</si>
  <si>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</si>
  <si>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</si>
  <si>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</si>
  <si>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</si>
  <si>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</si>
  <si>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</si>
  <si>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</si>
  <si>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</si>
  <si>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</si>
  <si>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</si>
  <si>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</si>
  <si>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</si>
  <si>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</si>
  <si>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</si>
  <si>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</si>
  <si>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</si>
  <si>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</si>
  <si>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</si>
  <si>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</si>
  <si>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</si>
  <si>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</si>
  <si>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</si>
  <si>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</si>
  <si>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</si>
  <si>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</si>
  <si>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</si>
  <si>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</si>
  <si>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</si>
  <si>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</si>
  <si>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</si>
  <si>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</si>
  <si>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</si>
  <si>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</si>
  <si>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</si>
  <si>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</si>
  <si>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</si>
  <si>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</si>
  <si>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</si>
  <si>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</si>
  <si>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</si>
  <si>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</si>
  <si>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</si>
  <si>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</si>
  <si>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</si>
  <si>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</si>
  <si>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</si>
  <si>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</si>
  <si>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</si>
  <si>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</si>
  <si>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</si>
  <si>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</si>
  <si>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</si>
  <si>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</si>
  <si>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</si>
  <si>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</si>
  <si>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</si>
  <si>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</si>
  <si>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</si>
  <si>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</si>
  <si>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</si>
  <si>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</si>
  <si>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</si>
  <si>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</si>
  <si>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</si>
  <si>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</si>
  <si>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</si>
  <si>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</si>
  <si>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</si>
  <si>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</si>
  <si>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</si>
  <si>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</si>
  <si>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</si>
  <si>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</si>
  <si>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</si>
  <si>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</si>
  <si>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</si>
  <si>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</si>
  <si>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</si>
  <si>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</si>
  <si>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</si>
  <si>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</si>
  <si>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</si>
  <si>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</si>
  <si>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</si>
  <si>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</si>
  <si>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</si>
  <si>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</si>
  <si>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</si>
  <si>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</si>
  <si>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</si>
  <si>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</si>
  <si>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</si>
  <si>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</si>
  <si>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</si>
  <si>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</si>
  <si>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</si>
  <si>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</si>
  <si>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</si>
  <si>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</si>
  <si>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</si>
  <si>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</si>
  <si>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</si>
  <si>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</si>
  <si>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</si>
  <si>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</si>
  <si>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</si>
  <si>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</si>
  <si>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</si>
  <si>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</si>
  <si>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</si>
  <si>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</si>
  <si>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</si>
  <si>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</si>
  <si>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</si>
  <si>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</si>
  <si>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</si>
  <si>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</si>
  <si>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</si>
  <si>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</si>
  <si>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</si>
  <si>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</si>
  <si>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</si>
  <si>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</si>
  <si>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</si>
  <si>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</si>
  <si>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</si>
  <si>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</si>
  <si>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</si>
  <si>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</si>
  <si>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</si>
  <si>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</si>
  <si>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</si>
  <si>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</si>
  <si>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</si>
  <si>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</si>
  <si>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</si>
  <si>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</si>
  <si>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</si>
  <si>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</si>
  <si>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</si>
  <si>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</si>
  <si>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</si>
  <si>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</si>
  <si>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</si>
  <si>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</si>
  <si>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</si>
  <si>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</si>
  <si>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</si>
  <si>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</si>
  <si>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</si>
  <si>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</si>
  <si>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</si>
  <si>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</si>
  <si>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</si>
  <si>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</si>
  <si>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</si>
  <si>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</si>
  <si>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</si>
  <si>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</si>
  <si>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</si>
  <si>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</si>
  <si>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</si>
  <si>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</si>
  <si>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</si>
  <si>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</si>
  <si>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</si>
  <si>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</si>
  <si>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</si>
  <si>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</si>
  <si>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</si>
  <si>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</si>
  <si>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</si>
  <si>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</si>
  <si>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</si>
  <si>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</si>
  <si>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</si>
  <si>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</si>
  <si>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</si>
  <si>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</si>
  <si>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</si>
  <si>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</si>
  <si>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</si>
  <si>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</si>
  <si>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</si>
  <si>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</si>
  <si>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</si>
  <si>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</si>
  <si>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</si>
  <si>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</si>
  <si>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</si>
  <si>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</si>
  <si>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</si>
  <si>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</si>
  <si>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</si>
  <si>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</si>
  <si>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</si>
  <si>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</si>
  <si>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</si>
  <si>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</si>
  <si>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</si>
  <si>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</si>
  <si>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</si>
  <si>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</si>
  <si>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</si>
  <si>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</si>
  <si>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</si>
  <si>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</si>
  <si>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</si>
  <si>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</si>
  <si>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</si>
  <si>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</si>
  <si>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</si>
  <si>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</si>
  <si>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</si>
  <si>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</si>
  <si>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</si>
  <si>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</si>
  <si>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</si>
  <si>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</si>
  <si>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</si>
  <si>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</si>
  <si>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</si>
  <si>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</si>
  <si>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</si>
  <si>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</si>
  <si>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</si>
  <si>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</si>
  <si>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</si>
  <si>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</si>
  <si>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</si>
  <si>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</si>
  <si>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</si>
  <si>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</si>
  <si>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</si>
  <si>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</si>
  <si>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</si>
  <si>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</si>
  <si>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</si>
  <si>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</si>
  <si>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</si>
  <si>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</si>
  <si>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</si>
  <si>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</si>
  <si>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</si>
  <si>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</si>
  <si>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</si>
  <si>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</si>
  <si>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</si>
  <si>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</si>
  <si>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</si>
  <si>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</si>
  <si>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</si>
  <si>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</si>
  <si>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</si>
  <si>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</si>
  <si>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</si>
  <si>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</si>
  <si>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</si>
  <si>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</si>
  <si>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</si>
  <si>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</si>
  <si>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</si>
  <si>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</si>
  <si>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</si>
  <si>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</si>
  <si>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</si>
  <si>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</si>
  <si>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</si>
  <si>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</si>
  <si>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</si>
  <si>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</si>
  <si>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</si>
  <si>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</si>
  <si>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</si>
  <si>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</si>
  <si>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</si>
  <si>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</si>
  <si>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</si>
  <si>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</si>
  <si>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</si>
  <si>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</si>
  <si>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</si>
  <si>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</si>
  <si>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</si>
  <si>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</si>
  <si>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</si>
  <si>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</si>
  <si>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</si>
  <si>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</si>
  <si>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</si>
  <si>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</si>
  <si>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</si>
  <si>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</si>
  <si>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</si>
  <si>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</si>
  <si>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</si>
  <si>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</si>
  <si>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</si>
  <si>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</si>
  <si>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</si>
  <si>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</si>
  <si>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</si>
  <si>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</si>
  <si>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</si>
  <si>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</si>
  <si>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</si>
  <si>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</si>
  <si>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</si>
  <si>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</si>
  <si>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</si>
  <si>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</si>
  <si>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</si>
  <si>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</si>
  <si>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</si>
  <si>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</si>
  <si>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</si>
  <si>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</si>
  <si>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</si>
  <si>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</si>
  <si>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</si>
  <si>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</si>
  <si>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</si>
  <si>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</si>
  <si>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</si>
  <si>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</si>
  <si>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</si>
  <si>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</si>
  <si>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</si>
  <si>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</si>
  <si>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</si>
  <si>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</si>
  <si>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</si>
  <si>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</si>
  <si>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</si>
  <si>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</si>
  <si>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</si>
  <si>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</si>
  <si>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</si>
  <si>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</si>
  <si>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</si>
  <si>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</si>
  <si>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</si>
  <si>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</si>
  <si>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</si>
  <si>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</si>
  <si>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</si>
  <si>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</si>
  <si>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</si>
  <si>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</si>
  <si>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</si>
  <si>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</si>
  <si>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</si>
  <si>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</si>
  <si>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</si>
  <si>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</si>
  <si>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</si>
  <si>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</si>
  <si>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</si>
  <si>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</si>
  <si>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</si>
  <si>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</si>
  <si>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</si>
  <si>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</si>
  <si>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</si>
  <si>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</si>
  <si>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</si>
  <si>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</si>
  <si>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</si>
  <si>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</si>
  <si>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</si>
  <si>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</si>
  <si>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</si>
  <si>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</si>
  <si>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</si>
  <si>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</si>
  <si>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</si>
  <si>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</si>
  <si>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</si>
  <si>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</si>
  <si>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</si>
  <si>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</si>
  <si>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</si>
  <si>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</si>
  <si>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</si>
  <si>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</si>
  <si>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</si>
  <si>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</si>
  <si>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</si>
  <si>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</si>
  <si>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</si>
  <si>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</si>
  <si>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</si>
  <si>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</si>
  <si>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</si>
  <si>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</si>
  <si>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</si>
  <si>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</si>
  <si>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</si>
  <si>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</si>
  <si>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</si>
  <si>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</si>
  <si>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</si>
  <si>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</si>
  <si>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</si>
  <si>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</si>
  <si>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</si>
  <si>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</si>
  <si>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</si>
  <si>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</si>
  <si>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</si>
  <si>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</si>
  <si>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</si>
  <si>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</si>
  <si>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</si>
  <si>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</si>
  <si>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</si>
  <si>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</si>
  <si>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</si>
  <si>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</si>
  <si>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</si>
  <si>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</si>
  <si>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</si>
  <si>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</si>
  <si>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</si>
  <si>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</si>
  <si>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</si>
  <si>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</si>
  <si>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</si>
  <si>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</si>
  <si>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</si>
  <si>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</si>
  <si>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</si>
  <si>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</si>
  <si>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</si>
  <si>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</si>
  <si>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</si>
  <si>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</si>
  <si>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</si>
  <si>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</si>
  <si>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</si>
  <si>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</si>
  <si>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</si>
  <si>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</si>
  <si>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</si>
  <si>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</si>
  <si>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</si>
  <si>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</si>
  <si>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</si>
  <si>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</si>
  <si>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</si>
  <si>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</si>
  <si>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</si>
  <si>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</si>
  <si>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</si>
  <si>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</si>
  <si>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</si>
  <si>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</si>
  <si>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</si>
  <si>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</si>
  <si>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</si>
  <si>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</si>
  <si>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</si>
  <si>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</si>
  <si>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</si>
  <si>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</si>
  <si>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</si>
  <si>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</si>
  <si>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</si>
  <si>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</si>
  <si>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</si>
  <si>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</si>
  <si>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</si>
  <si>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</si>
  <si>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</si>
  <si>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</si>
  <si>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</si>
  <si>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</si>
  <si>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</si>
  <si>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</si>
  <si>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</si>
  <si>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</si>
  <si>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</si>
  <si>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</si>
  <si>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</si>
  <si>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</si>
  <si>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</si>
  <si>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</si>
  <si>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</si>
  <si>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</si>
  <si>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</si>
  <si>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</si>
  <si>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</si>
  <si>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</si>
  <si>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</si>
  <si>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</si>
  <si>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</si>
  <si>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</si>
  <si>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</si>
  <si>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</si>
  <si>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</si>
  <si>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</si>
  <si>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</si>
  <si>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</si>
  <si>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</si>
  <si>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</si>
  <si>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</si>
  <si>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</si>
  <si>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</si>
  <si>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</si>
  <si>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</si>
  <si>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</si>
  <si>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</si>
  <si>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</si>
  <si>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</si>
  <si>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</si>
  <si>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</si>
  <si>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</si>
  <si>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</si>
  <si>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</si>
  <si>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</si>
  <si>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</si>
  <si>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</si>
  <si>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</si>
  <si>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</si>
  <si>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</si>
  <si>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</si>
  <si>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</si>
  <si>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</si>
  <si>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</si>
  <si>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</si>
  <si>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</si>
  <si>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</si>
  <si>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</si>
  <si>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</si>
  <si>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</si>
  <si>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</si>
  <si>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</si>
  <si>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</si>
  <si>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</si>
  <si>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</si>
  <si>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</si>
  <si>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</si>
  <si>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</si>
  <si>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</si>
  <si>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</si>
  <si>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</si>
  <si>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</si>
  <si>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</si>
  <si>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</si>
  <si>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</si>
  <si>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</si>
  <si>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</si>
  <si>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</si>
  <si>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</si>
  <si>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</si>
  <si>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</si>
  <si>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</si>
  <si>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</si>
  <si>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</si>
  <si>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</si>
  <si>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</si>
  <si>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</si>
  <si>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</si>
  <si>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</si>
  <si>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</si>
  <si>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</si>
  <si>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</si>
  <si>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</si>
  <si>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</si>
  <si>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</si>
  <si>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</si>
  <si>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</si>
  <si>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</si>
  <si>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</si>
  <si>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</si>
  <si>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</si>
  <si>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</si>
  <si>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</si>
  <si>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</si>
  <si>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</si>
  <si>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</si>
  <si>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</si>
  <si>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</si>
  <si>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</si>
  <si>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</si>
  <si>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</si>
  <si>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</si>
  <si>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</si>
  <si>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</si>
  <si>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</si>
  <si>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</si>
  <si>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</si>
  <si>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</si>
  <si>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</si>
  <si>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</si>
  <si>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</si>
  <si>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</si>
  <si>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</si>
  <si>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</si>
  <si>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</si>
  <si>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</si>
  <si>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</si>
  <si>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</si>
  <si>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</si>
  <si>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</si>
  <si>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</si>
  <si>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</si>
  <si>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</si>
  <si>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</si>
  <si>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</si>
  <si>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</si>
  <si>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</si>
  <si>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</si>
  <si>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</si>
  <si>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</si>
  <si>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</si>
  <si>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</si>
  <si>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</si>
  <si>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</si>
  <si>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</si>
  <si>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</si>
  <si>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</si>
  <si>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</si>
  <si>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</si>
  <si>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</si>
  <si>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</si>
  <si>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</si>
  <si>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</si>
  <si>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</si>
  <si>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</si>
  <si>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</si>
  <si>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</si>
  <si>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</si>
  <si>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</si>
  <si>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</si>
  <si>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</si>
  <si>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</si>
  <si>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</si>
  <si>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</si>
  <si>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</si>
  <si>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</si>
  <si>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</si>
  <si>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</si>
  <si>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</si>
  <si>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</si>
  <si>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</si>
  <si>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</si>
  <si>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</si>
  <si>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</si>
  <si>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</si>
  <si>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</si>
  <si>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</si>
  <si>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</si>
  <si>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</si>
  <si>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</si>
  <si>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</si>
  <si>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</si>
  <si>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</si>
  <si>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</si>
  <si>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</si>
  <si>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</si>
  <si>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</si>
  <si>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</si>
  <si>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</si>
  <si>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</si>
  <si>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</si>
  <si>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</si>
  <si>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</si>
  <si>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</si>
  <si>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</si>
  <si>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</si>
  <si>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</si>
  <si>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</si>
  <si>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</si>
  <si>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</si>
  <si>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</si>
  <si>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</si>
  <si>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</si>
  <si>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</si>
  <si>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</si>
  <si>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</si>
  <si>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</si>
  <si>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</si>
  <si>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</si>
  <si>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</si>
  <si>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</si>
  <si>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</si>
  <si>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</si>
  <si>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</si>
  <si>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</si>
  <si>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</si>
  <si>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</si>
  <si>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</si>
  <si>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</si>
  <si>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</si>
  <si>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</si>
  <si>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</si>
  <si>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</si>
  <si>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</si>
  <si>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</si>
  <si>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</si>
  <si>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</si>
  <si>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</si>
  <si>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</si>
  <si>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</si>
  <si>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</si>
  <si>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</si>
  <si>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</si>
  <si>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</si>
  <si>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</si>
  <si>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</si>
  <si>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</si>
  <si>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</si>
  <si>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</si>
  <si>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</si>
  <si>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</si>
  <si>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</si>
  <si>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</si>
  <si>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</si>
  <si>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</si>
  <si>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</si>
  <si>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</si>
  <si>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</si>
  <si>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</si>
  <si>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</si>
  <si>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</si>
  <si>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</si>
  <si>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</si>
  <si>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</si>
  <si>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</si>
  <si>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</si>
  <si>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</si>
  <si>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</si>
  <si>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</si>
  <si>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</si>
  <si>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</si>
  <si>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</si>
  <si>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</si>
  <si>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</si>
  <si>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</si>
  <si>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</si>
  <si>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</si>
  <si>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</si>
  <si>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</si>
  <si>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</si>
  <si>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</si>
  <si>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</si>
  <si>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</si>
  <si>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</si>
  <si>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</si>
  <si>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</si>
  <si>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</si>
  <si>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</si>
  <si>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</si>
  <si>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</si>
  <si>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</si>
  <si>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</si>
  <si>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</si>
  <si>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</si>
  <si>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</si>
  <si>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</si>
  <si>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</si>
  <si>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</si>
  <si>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</si>
  <si>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</si>
  <si>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</si>
  <si>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</si>
  <si>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</si>
  <si>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</si>
  <si>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</si>
  <si>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</si>
  <si>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</si>
  <si>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</si>
  <si>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</si>
  <si>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</si>
  <si>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</si>
  <si>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</si>
  <si>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</si>
  <si>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</si>
  <si>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</si>
  <si>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</si>
  <si>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</si>
  <si>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</si>
  <si>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</si>
  <si>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</si>
  <si>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</si>
  <si>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</si>
  <si>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</si>
  <si>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</si>
  <si>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</si>
  <si>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</si>
  <si>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</si>
  <si>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</si>
  <si>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</si>
  <si>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</si>
  <si>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</si>
  <si>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</si>
  <si>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</si>
  <si>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</si>
  <si>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</si>
  <si>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</si>
  <si>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</si>
  <si>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</si>
  <si>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</si>
  <si>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</si>
  <si>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</si>
  <si>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</si>
  <si>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</si>
  <si>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</si>
  <si>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</si>
  <si>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</si>
  <si>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</si>
  <si>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</si>
  <si>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</si>
  <si>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</si>
  <si>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</si>
  <si>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</si>
  <si>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</si>
  <si>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</si>
  <si>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</si>
  <si>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</si>
  <si>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</si>
  <si>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</si>
  <si>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</si>
  <si>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</si>
  <si>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</si>
  <si>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</si>
  <si>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</si>
  <si>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</si>
  <si>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</si>
  <si>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</si>
  <si>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</si>
  <si>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</si>
  <si>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</si>
  <si>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</si>
  <si>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</si>
  <si>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</si>
  <si>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</si>
  <si>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</si>
  <si>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</si>
  <si>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</si>
  <si>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</si>
  <si>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</si>
  <si>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</si>
  <si>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</si>
  <si>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</si>
  <si>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</si>
  <si>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</si>
  <si>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</si>
  <si>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</si>
  <si>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</si>
  <si>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</si>
  <si>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</si>
  <si>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</si>
  <si>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</si>
  <si>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</si>
  <si>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</si>
  <si>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</si>
  <si>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</si>
  <si>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</si>
  <si>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</si>
  <si>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</si>
  <si>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</si>
  <si>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</si>
  <si>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</si>
  <si>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</si>
  <si>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</si>
  <si>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</si>
  <si>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</si>
  <si>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</si>
  <si>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</si>
  <si>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</si>
  <si>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</si>
  <si>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</si>
  <si>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</si>
  <si>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</si>
  <si>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</si>
  <si>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</si>
  <si>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</si>
  <si>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</si>
  <si>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</si>
  <si>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</si>
  <si>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</si>
  <si>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</si>
  <si>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</si>
  <si>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</si>
  <si>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</si>
  <si>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</si>
  <si>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</si>
  <si>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</si>
  <si>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</si>
  <si>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</si>
  <si>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</si>
  <si>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</si>
  <si>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</si>
  <si>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</si>
  <si>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</si>
  <si>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</si>
  <si>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</si>
  <si>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</si>
  <si>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</si>
  <si>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</si>
  <si>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</si>
  <si>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</si>
  <si>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</si>
  <si>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</si>
  <si>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</si>
  <si>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</si>
  <si>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</si>
  <si>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</si>
  <si>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</si>
  <si>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</si>
  <si>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</si>
  <si>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</si>
  <si>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</si>
  <si>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</si>
  <si>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</si>
  <si>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</si>
  <si>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</si>
  <si>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</si>
  <si>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</si>
  <si>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</si>
  <si>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</si>
  <si>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</si>
  <si>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</si>
  <si>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</si>
  <si>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</si>
  <si>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</si>
  <si>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</si>
  <si>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</si>
  <si>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</si>
  <si>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</si>
  <si>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</si>
  <si>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</si>
  <si>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</si>
  <si>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</si>
  <si>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</si>
  <si>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</si>
  <si>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</si>
  <si>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</si>
  <si>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</si>
  <si>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</si>
  <si>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</si>
  <si>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</si>
  <si>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</si>
  <si>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</si>
  <si>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</si>
  <si>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</si>
  <si>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</si>
  <si>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</si>
  <si>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</si>
  <si>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</si>
  <si>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</si>
  <si>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</si>
  <si>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</si>
  <si>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</si>
  <si>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</si>
  <si>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</si>
  <si>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</si>
  <si>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</si>
  <si>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</si>
  <si>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</si>
  <si>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</si>
  <si>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</si>
  <si>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</si>
  <si>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</si>
  <si>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</si>
  <si>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</si>
  <si>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</si>
  <si>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</si>
  <si>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</si>
  <si>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</si>
  <si>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</si>
  <si>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</si>
  <si>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</si>
  <si>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</si>
  <si>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</si>
  <si>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</si>
  <si>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</si>
  <si>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</si>
  <si>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</si>
  <si>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</si>
  <si>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</si>
  <si>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</si>
  <si>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</si>
  <si>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</si>
  <si>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</si>
  <si>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</si>
  <si>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</si>
  <si>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</si>
  <si>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</si>
  <si>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</si>
  <si>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</si>
  <si>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</si>
  <si>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</si>
  <si>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</si>
  <si>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</si>
  <si>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</si>
  <si>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</si>
  <si>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</si>
  <si>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</si>
  <si>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</si>
  <si>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</si>
  <si>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</si>
  <si>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</si>
  <si>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</si>
  <si>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</si>
  <si>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</si>
  <si>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</si>
  <si>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</si>
  <si>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</si>
  <si>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</si>
  <si>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</si>
  <si>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</si>
  <si>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</si>
  <si>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</si>
  <si>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</si>
  <si>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</si>
  <si>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</si>
  <si>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</si>
  <si>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</si>
  <si>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</si>
  <si>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</si>
  <si>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</si>
  <si>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</si>
  <si>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</si>
  <si>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</si>
  <si>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</si>
  <si>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</si>
  <si>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</si>
  <si>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</si>
  <si>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</si>
  <si>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</si>
  <si>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</si>
  <si>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</si>
  <si>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</si>
  <si>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</si>
  <si>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</si>
  <si>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</si>
  <si>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</si>
  <si>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</si>
  <si>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</si>
  <si>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</si>
  <si>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</si>
  <si>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</si>
  <si>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</si>
  <si>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</si>
  <si>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</si>
  <si>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</si>
  <si>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</si>
  <si>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</si>
  <si>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</si>
  <si>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</si>
  <si>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</si>
  <si>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</si>
  <si>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</si>
  <si>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</si>
  <si>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</si>
  <si>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</si>
  <si>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</si>
  <si>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</si>
  <si>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</si>
  <si>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</si>
  <si>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</si>
  <si>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</si>
  <si>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</si>
  <si>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</si>
  <si>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</si>
  <si>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</si>
  <si>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</si>
  <si>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</si>
  <si>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</si>
  <si>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</si>
  <si>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</si>
  <si>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</si>
  <si>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</si>
  <si>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</si>
  <si>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</si>
  <si>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</si>
  <si>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</si>
  <si>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</si>
  <si>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</si>
  <si>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</si>
  <si>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</si>
  <si>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</si>
  <si>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</si>
  <si>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</si>
  <si>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</si>
  <si>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</si>
  <si>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</si>
  <si>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</si>
  <si>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</si>
  <si>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</si>
  <si>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</si>
  <si>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</si>
  <si>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</si>
  <si>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</si>
  <si>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</si>
  <si>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</si>
  <si>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</si>
  <si>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</si>
  <si>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</si>
  <si>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</si>
  <si>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</si>
  <si>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</si>
  <si>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</si>
  <si>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</si>
  <si>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</si>
  <si>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</si>
  <si>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</si>
  <si>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</si>
  <si>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</si>
  <si>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</si>
  <si>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</si>
  <si>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</si>
  <si>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</si>
  <si>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</si>
  <si>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</si>
  <si>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</si>
  <si>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</si>
  <si>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</si>
  <si>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</si>
  <si>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</si>
  <si>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</si>
  <si>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</si>
  <si>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</si>
  <si>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</si>
  <si>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</si>
  <si>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</si>
  <si>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</si>
  <si>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</si>
  <si>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</si>
  <si>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</si>
  <si>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</si>
  <si>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</si>
  <si>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</si>
  <si>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</si>
  <si>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</si>
  <si>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</si>
  <si>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</si>
  <si>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</si>
  <si>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</si>
  <si>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</si>
  <si>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</si>
  <si>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</si>
  <si>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</si>
  <si>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</si>
  <si>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</si>
  <si>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</si>
  <si>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</si>
  <si>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</si>
  <si>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</si>
  <si>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</si>
  <si>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</si>
  <si>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</si>
  <si>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</si>
  <si>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</si>
  <si>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</si>
  <si>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</si>
  <si>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</si>
  <si>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</si>
  <si>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</si>
  <si>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</si>
  <si>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</si>
  <si>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</si>
  <si>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</si>
  <si>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</si>
  <si>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</si>
  <si>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</si>
  <si>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</si>
  <si>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</si>
  <si>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</si>
  <si>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</si>
  <si>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</si>
  <si>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</si>
  <si>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</si>
  <si>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</si>
  <si>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</si>
  <si>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</si>
  <si>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</si>
  <si>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</si>
  <si>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</si>
  <si>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</si>
  <si>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</si>
  <si>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</si>
  <si>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</si>
  <si>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</si>
  <si>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</si>
  <si>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</si>
  <si>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</si>
  <si>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</si>
  <si>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</si>
  <si>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</si>
  <si>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</si>
  <si>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</si>
  <si>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</si>
  <si>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</si>
  <si>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</si>
  <si>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</si>
  <si>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</si>
  <si>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</si>
  <si>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</si>
  <si>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</si>
  <si>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</si>
  <si>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</si>
  <si>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</si>
  <si>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</si>
  <si>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</si>
  <si>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</si>
  <si>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</si>
  <si>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</si>
  <si>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</si>
  <si>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</si>
  <si>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</si>
  <si>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</si>
  <si>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</si>
  <si>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</si>
  <si>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</si>
  <si>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</si>
  <si>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</si>
  <si>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</si>
  <si>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</si>
  <si>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</si>
  <si>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</si>
  <si>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</si>
  <si>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</si>
  <si>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</si>
  <si>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</si>
  <si>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</si>
  <si>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</si>
  <si>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</si>
  <si>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</si>
  <si>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</si>
  <si>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</si>
  <si>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</si>
  <si>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</si>
  <si>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</si>
  <si>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</si>
  <si>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</si>
  <si>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</si>
  <si>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</si>
  <si>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</si>
  <si>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</si>
  <si>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</si>
  <si>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</si>
  <si>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</si>
  <si>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</si>
  <si>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</si>
  <si>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</si>
  <si>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</si>
  <si>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</si>
  <si>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</si>
  <si>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</si>
  <si>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</si>
  <si>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</si>
  <si>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</si>
  <si>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</si>
  <si>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</si>
  <si>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</si>
  <si>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</si>
  <si>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</si>
  <si>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</si>
  <si>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</si>
  <si>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</si>
  <si>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</si>
  <si>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</si>
  <si>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</si>
  <si>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</si>
  <si>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</si>
  <si>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</si>
  <si>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</si>
  <si>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</si>
  <si>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</si>
  <si>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</si>
  <si>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</si>
  <si>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</si>
  <si>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</si>
  <si>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</si>
  <si>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</si>
  <si>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</si>
  <si>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</si>
  <si>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</si>
  <si>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</si>
  <si>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</si>
  <si>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</si>
  <si>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</si>
  <si>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</si>
  <si>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</si>
  <si>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</si>
  <si>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</si>
  <si>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</si>
  <si>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</si>
  <si>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</si>
  <si>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</si>
  <si>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</si>
  <si>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</si>
  <si>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</si>
  <si>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</si>
  <si>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</si>
  <si>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</si>
  <si>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</si>
  <si>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</si>
  <si>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</si>
  <si>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</si>
  <si>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</si>
  <si>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</si>
  <si>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</si>
  <si>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</si>
  <si>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</si>
  <si>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</si>
  <si>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</si>
  <si>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</si>
  <si>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</si>
  <si>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</si>
  <si>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</si>
  <si>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</si>
  <si>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</si>
  <si>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</si>
  <si>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</si>
  <si>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</si>
  <si>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</si>
  <si>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</si>
  <si>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</si>
  <si>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</si>
  <si>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</si>
  <si>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</si>
  <si>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</si>
  <si>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</si>
  <si>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</si>
  <si>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</si>
  <si>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</si>
  <si>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</si>
  <si>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</si>
  <si>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</si>
  <si>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</si>
  <si>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</si>
  <si>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</si>
  <si>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</si>
  <si>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</si>
  <si>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</si>
  <si>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</si>
  <si>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</si>
  <si>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</si>
  <si>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</si>
  <si>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</si>
  <si>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</si>
  <si>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</si>
  <si>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</si>
  <si>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</si>
  <si>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</si>
  <si>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</si>
  <si>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</si>
  <si>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</si>
  <si>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</si>
  <si>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</si>
  <si>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</si>
  <si>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</si>
  <si>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</si>
  <si>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</si>
  <si>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</si>
  <si>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</si>
  <si>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</si>
  <si>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</si>
  <si>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</si>
  <si>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</si>
  <si>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</si>
  <si>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</si>
  <si>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</si>
  <si>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</si>
  <si>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</si>
  <si>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</si>
  <si>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</si>
  <si>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</si>
  <si>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</si>
  <si>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</si>
  <si>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</si>
  <si>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</si>
  <si>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</si>
  <si>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</si>
  <si>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</si>
  <si>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</si>
  <si>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</si>
  <si>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</si>
  <si>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</si>
  <si>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</si>
  <si>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</si>
  <si>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</si>
  <si>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</si>
  <si>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</si>
  <si>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</si>
  <si>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</si>
  <si>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</si>
  <si>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</si>
  <si>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</si>
  <si>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</si>
  <si>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</si>
  <si>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</si>
  <si>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</si>
  <si>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</si>
  <si>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</si>
  <si>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</si>
  <si>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</si>
  <si>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</si>
  <si>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</si>
  <si>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</si>
  <si>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</si>
  <si>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</si>
  <si>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</si>
  <si>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</si>
  <si>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</si>
  <si>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</si>
  <si>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</si>
  <si>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</si>
  <si>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</si>
  <si>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</si>
  <si>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</si>
  <si>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</si>
  <si>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</si>
  <si>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</si>
  <si>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</si>
  <si>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</si>
  <si>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</si>
  <si>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</si>
  <si>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</si>
  <si>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</si>
  <si>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</si>
  <si>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</si>
  <si>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</si>
  <si>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</si>
  <si>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</si>
  <si>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</si>
  <si>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</si>
  <si>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</si>
  <si>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</si>
  <si>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</si>
  <si>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</si>
  <si>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</si>
  <si>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</si>
  <si>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</si>
  <si>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</si>
  <si>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</si>
  <si>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</si>
  <si>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</si>
  <si>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</si>
  <si>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</si>
  <si>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</si>
  <si>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</si>
  <si>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</si>
  <si>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</si>
  <si>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</si>
  <si>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</si>
  <si>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</si>
  <si>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</si>
  <si>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</si>
  <si>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</si>
  <si>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</si>
  <si>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</si>
  <si>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</si>
  <si>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</si>
  <si>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</si>
  <si>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</si>
  <si>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</si>
  <si>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</si>
  <si>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</si>
  <si>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</si>
  <si>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</si>
  <si>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</si>
  <si>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</si>
  <si>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</si>
  <si>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</si>
  <si>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</si>
  <si>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</si>
  <si>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</si>
  <si>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</si>
  <si>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</si>
  <si>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</si>
  <si>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</si>
  <si>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</si>
  <si>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</si>
  <si>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</si>
  <si>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</si>
  <si>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</si>
  <si>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</si>
  <si>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</si>
  <si>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</si>
  <si>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</si>
  <si>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</si>
  <si>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</si>
  <si>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</si>
  <si>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</si>
  <si>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</si>
  <si>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</si>
  <si>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</si>
  <si>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</si>
  <si>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</si>
  <si>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</si>
  <si>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</si>
  <si>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</si>
  <si>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</si>
  <si>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</si>
  <si>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</si>
  <si>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</si>
  <si>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</si>
  <si>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</si>
  <si>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</si>
  <si>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</si>
  <si>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</si>
  <si>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</si>
  <si>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</si>
  <si>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</si>
  <si>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</si>
  <si>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</si>
  <si>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</si>
  <si>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</si>
  <si>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</si>
  <si>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</si>
  <si>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</si>
  <si>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</si>
  <si>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</si>
  <si>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</si>
  <si>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</si>
  <si>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</si>
  <si>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</si>
  <si>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</si>
  <si>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</si>
  <si>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</si>
  <si>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</si>
  <si>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</si>
  <si>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</si>
  <si>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</si>
  <si>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</si>
  <si>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</si>
  <si>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</si>
  <si>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</si>
  <si>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</si>
  <si>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</si>
  <si>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</si>
  <si>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</si>
  <si>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</si>
  <si>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</si>
  <si>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</si>
  <si>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</si>
  <si>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</si>
  <si>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</si>
  <si>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</si>
  <si>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</si>
  <si>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</si>
  <si>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</si>
  <si>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</si>
  <si>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</si>
  <si>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</si>
  <si>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</si>
  <si>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</si>
  <si>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</si>
  <si>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</si>
  <si>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</si>
  <si>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</si>
  <si>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</si>
  <si>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</si>
  <si>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</si>
  <si>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</si>
  <si>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</si>
  <si>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</si>
  <si>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</si>
  <si>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</si>
  <si>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</si>
  <si>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</si>
  <si>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</si>
  <si>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</si>
  <si>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</si>
  <si>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</si>
  <si>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</si>
  <si>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</si>
  <si>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</si>
  <si>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</si>
  <si>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</si>
  <si>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</si>
  <si>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</si>
  <si>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</si>
  <si>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</si>
  <si>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</si>
  <si>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</si>
  <si>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</si>
  <si>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</si>
  <si>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</si>
  <si>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</si>
  <si>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</si>
  <si>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</si>
  <si>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</si>
  <si>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</si>
  <si>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</si>
  <si>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</si>
  <si>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</si>
  <si>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</si>
  <si>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</si>
  <si>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</si>
  <si>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</si>
  <si>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</si>
  <si>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</si>
  <si>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</si>
  <si>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</si>
  <si>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</si>
  <si>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</si>
  <si>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</si>
  <si>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</si>
  <si>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</si>
  <si>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</si>
  <si>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</si>
  <si>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</si>
  <si>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</si>
  <si>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</si>
  <si>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</si>
  <si>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</si>
  <si>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</si>
  <si>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</si>
  <si>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</si>
  <si>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</si>
  <si>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</si>
  <si>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</si>
  <si>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</si>
  <si>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</si>
  <si>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</si>
  <si>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</si>
  <si>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</si>
  <si>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</si>
  <si>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</si>
  <si>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</si>
  <si>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</si>
  <si>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</si>
  <si>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</si>
  <si>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</si>
  <si>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</si>
  <si>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</si>
  <si>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</si>
  <si>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</si>
  <si>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</si>
  <si>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</si>
  <si>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</si>
  <si>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</si>
  <si>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</si>
  <si>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</si>
  <si>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</si>
  <si>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</si>
  <si>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</si>
  <si>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</si>
  <si>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</si>
  <si>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</si>
  <si>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</si>
  <si>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</si>
  <si>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</si>
  <si>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</si>
  <si>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</si>
  <si>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</si>
  <si>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</si>
  <si>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</si>
  <si>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</si>
  <si>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</si>
  <si>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</si>
  <si>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</si>
  <si>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</si>
  <si>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</si>
  <si>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</si>
  <si>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</si>
  <si>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</si>
  <si>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</si>
  <si>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</si>
  <si>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</si>
  <si>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</si>
  <si>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</si>
  <si>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</si>
  <si>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</si>
  <si>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</si>
  <si>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</si>
  <si>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</si>
  <si>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</si>
  <si>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</si>
  <si>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</si>
  <si>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</si>
  <si>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</si>
  <si>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</si>
  <si>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</si>
  <si>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</si>
  <si>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</si>
  <si>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</si>
  <si>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</si>
  <si>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</si>
  <si>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</si>
  <si>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</si>
  <si>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</si>
  <si>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</si>
  <si>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</si>
  <si>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</si>
  <si>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</si>
  <si>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</si>
  <si>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</si>
  <si>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</si>
  <si>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</si>
  <si>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</si>
  <si>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</si>
  <si>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</si>
  <si>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</si>
  <si>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</si>
  <si>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</si>
  <si>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</si>
  <si>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</si>
  <si>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</si>
  <si>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</si>
  <si>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</si>
  <si>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</si>
  <si>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</si>
  <si>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</si>
  <si>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</si>
  <si>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</si>
  <si>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</si>
  <si>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</si>
  <si>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</si>
  <si>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</si>
  <si>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</si>
  <si>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</si>
  <si>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</si>
  <si>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</si>
  <si>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</si>
  <si>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</si>
  <si>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</si>
  <si>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</si>
  <si>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</si>
  <si>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</si>
  <si>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</si>
  <si>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</si>
  <si>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</si>
  <si>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</si>
  <si>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</si>
  <si>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</si>
  <si>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</si>
  <si>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</si>
  <si>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</si>
  <si>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</si>
  <si>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</si>
  <si>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</si>
  <si>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</si>
  <si>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</si>
  <si>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</si>
  <si>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</si>
  <si>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</si>
  <si>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</si>
  <si>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</si>
  <si>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</si>
  <si>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</si>
  <si>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</si>
  <si>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</si>
  <si>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</si>
  <si>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</si>
  <si>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</si>
  <si>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</si>
  <si>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</si>
  <si>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</si>
  <si>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</si>
  <si>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</si>
  <si>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</si>
  <si>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</si>
  <si>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</si>
  <si>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</si>
  <si>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</si>
  <si>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</si>
  <si>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</si>
  <si>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</si>
  <si>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</si>
  <si>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</si>
  <si>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</si>
  <si>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</si>
  <si>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</si>
  <si>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</si>
  <si>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</si>
  <si>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</si>
  <si>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</si>
  <si>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</si>
  <si>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</si>
  <si>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</si>
  <si>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</si>
  <si>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</si>
  <si>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</si>
  <si>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</si>
  <si>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</si>
  <si>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</si>
  <si>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</si>
  <si>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</si>
  <si>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</si>
  <si>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</si>
  <si>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</si>
  <si>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</si>
  <si>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</si>
  <si>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</si>
  <si>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</si>
  <si>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</si>
  <si>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</si>
  <si>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</si>
  <si>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</si>
  <si>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</si>
  <si>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</si>
  <si>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</si>
  <si>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</si>
  <si>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</si>
  <si>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</si>
  <si>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</si>
  <si>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</si>
  <si>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</si>
  <si>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</si>
  <si>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</si>
  <si>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</si>
  <si>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</si>
  <si>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</si>
  <si>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</si>
  <si>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</si>
  <si>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</si>
  <si>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</si>
  <si>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</si>
  <si>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</si>
  <si>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</si>
  <si>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</si>
  <si>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</si>
  <si>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</si>
  <si>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</si>
  <si>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</si>
  <si>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</si>
  <si>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</si>
  <si>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</si>
  <si>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</si>
  <si>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</si>
  <si>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</si>
  <si>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</si>
  <si>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</si>
  <si>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</si>
  <si>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</si>
  <si>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</si>
  <si>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</si>
  <si>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</si>
  <si>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</si>
  <si>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</si>
  <si>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</si>
  <si>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</si>
  <si>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</si>
  <si>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</si>
  <si>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</si>
  <si>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</si>
  <si>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</si>
  <si>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</si>
  <si>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</si>
  <si>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</si>
  <si>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</si>
  <si>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</si>
  <si>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</si>
  <si>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</si>
  <si>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</si>
  <si>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</si>
  <si>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</si>
  <si>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</si>
  <si>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</si>
  <si>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</si>
  <si>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</si>
  <si>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</si>
  <si>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</si>
  <si>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</si>
  <si>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</si>
  <si>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</si>
  <si>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</si>
  <si>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</si>
  <si>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</si>
  <si>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</si>
  <si>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</si>
  <si>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</si>
  <si>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</si>
  <si>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</si>
  <si>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</si>
  <si>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</si>
  <si>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</si>
  <si>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</si>
  <si>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</si>
  <si>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</si>
  <si>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</si>
  <si>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</si>
  <si>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</si>
  <si>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</si>
  <si>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</si>
  <si>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</si>
  <si>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</si>
  <si>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</si>
  <si>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</si>
  <si>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</si>
  <si>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</si>
  <si>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</si>
  <si>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</si>
  <si>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</si>
  <si>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</si>
  <si>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</si>
  <si>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</si>
  <si>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</si>
  <si>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</si>
  <si>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</si>
  <si>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</si>
  <si>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</si>
  <si>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</si>
  <si>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</si>
  <si>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</si>
  <si>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</si>
  <si>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</si>
  <si>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</si>
  <si>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</si>
  <si>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</si>
  <si>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</si>
  <si>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</si>
  <si>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</si>
  <si>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</si>
  <si>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</si>
  <si>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</si>
  <si>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</si>
  <si>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</si>
  <si>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</si>
  <si>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</si>
  <si>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</si>
  <si>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</si>
  <si>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</si>
  <si>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</si>
  <si>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</si>
  <si>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</si>
  <si>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</si>
  <si>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</si>
  <si>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</si>
  <si>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</si>
  <si>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</si>
  <si>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</si>
  <si>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</si>
  <si>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</si>
  <si>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</si>
  <si>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</si>
  <si>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</si>
  <si>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</si>
  <si>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</si>
  <si>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</si>
  <si>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</si>
  <si>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</si>
  <si>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</si>
  <si>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</si>
  <si>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</si>
  <si>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</si>
  <si>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</si>
  <si>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</si>
  <si>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</si>
  <si>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</si>
  <si>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</si>
  <si>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</si>
  <si>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</si>
  <si>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</si>
  <si>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</si>
  <si>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</si>
  <si>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</si>
  <si>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</si>
  <si>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</si>
  <si>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</si>
  <si>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</si>
  <si>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</si>
  <si>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</si>
  <si>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</si>
  <si>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</si>
  <si>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</si>
  <si>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</si>
  <si>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</si>
  <si>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</si>
  <si>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</si>
  <si>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</si>
  <si>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</si>
  <si>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</si>
  <si>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</si>
  <si>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</si>
  <si>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</si>
  <si>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</si>
  <si>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</si>
  <si>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</si>
  <si>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</si>
  <si>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</si>
  <si>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</si>
  <si>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</si>
  <si>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</si>
  <si>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</si>
  <si>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</si>
  <si>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</si>
  <si>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</si>
  <si>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</si>
  <si>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</si>
  <si>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</si>
  <si>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</si>
  <si>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</si>
  <si>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</si>
  <si>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</si>
  <si>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</si>
  <si>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</si>
  <si>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</si>
  <si>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</si>
  <si>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</si>
  <si>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</si>
  <si>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</si>
  <si>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</si>
  <si>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</si>
  <si>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</si>
  <si>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</si>
  <si>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</si>
  <si>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</si>
  <si>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</si>
  <si>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</si>
  <si>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</si>
  <si>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</si>
  <si>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</si>
  <si>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</si>
  <si>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</si>
  <si>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</si>
  <si>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</si>
  <si>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</si>
  <si>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</si>
  <si>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</si>
  <si>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</si>
  <si>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</si>
  <si>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</si>
  <si>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</si>
  <si>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</si>
  <si>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</si>
  <si>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</si>
  <si>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</si>
  <si>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</si>
  <si>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</si>
  <si>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</si>
  <si>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</si>
  <si>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</si>
  <si>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</si>
  <si>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</si>
  <si>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</si>
  <si>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</si>
  <si>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</si>
  <si>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</si>
  <si>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</si>
  <si>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</si>
  <si>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</si>
  <si>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</si>
  <si>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</si>
  <si>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</si>
  <si>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</si>
  <si>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</si>
  <si>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</si>
  <si>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</si>
  <si>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</si>
  <si>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</si>
  <si>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</si>
  <si>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</si>
  <si>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</si>
  <si>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</si>
  <si>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</si>
  <si>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</si>
  <si>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</si>
  <si>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</si>
  <si>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</si>
  <si>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</si>
  <si>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</si>
  <si>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</si>
  <si>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</si>
  <si>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</si>
  <si>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</si>
  <si>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</si>
  <si>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</si>
  <si>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</si>
  <si>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</si>
  <si>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</si>
  <si>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</si>
  <si>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</si>
  <si>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</si>
  <si>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</si>
  <si>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</si>
  <si>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</si>
  <si>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</si>
  <si>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</si>
  <si>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</si>
  <si>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</si>
  <si>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</si>
  <si>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</si>
  <si>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</si>
  <si>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</si>
  <si>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</si>
  <si>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</si>
  <si>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</si>
  <si>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</si>
  <si>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</si>
  <si>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</si>
  <si>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</si>
  <si>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</si>
  <si>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</si>
  <si>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</si>
  <si>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</si>
  <si>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</si>
  <si>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</si>
  <si>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</si>
  <si>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</si>
  <si>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</si>
  <si>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</si>
  <si>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</si>
  <si>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</si>
  <si>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</si>
  <si>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</si>
  <si>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</si>
  <si>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</si>
  <si>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</si>
  <si>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</si>
  <si>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</si>
  <si>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</si>
  <si>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</si>
  <si>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</si>
  <si>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</si>
  <si>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</si>
  <si>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</si>
  <si>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</si>
  <si>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</si>
  <si>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</si>
  <si>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</si>
  <si>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</si>
  <si>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</si>
  <si>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</si>
  <si>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</si>
  <si>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</si>
  <si>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</si>
  <si>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</si>
  <si>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</si>
  <si>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</si>
  <si>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</si>
  <si>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</si>
  <si>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</si>
  <si>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</si>
  <si>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</si>
  <si>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</si>
  <si>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</si>
  <si>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</si>
  <si>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</si>
  <si>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</si>
  <si>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</si>
  <si>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</si>
  <si>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</si>
  <si>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</si>
  <si>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</si>
  <si>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</si>
  <si>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</si>
  <si>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</si>
  <si>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</si>
  <si>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</si>
  <si>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</si>
  <si>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</si>
  <si>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</si>
  <si>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</si>
  <si>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</si>
  <si>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</si>
  <si>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</si>
  <si>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</si>
  <si>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</si>
  <si>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</si>
  <si>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</si>
  <si>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</si>
  <si>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</si>
  <si>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</si>
  <si>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</si>
  <si>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</si>
  <si>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</si>
  <si>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</si>
  <si>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</si>
  <si>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</si>
  <si>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</si>
  <si>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</si>
  <si>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</si>
  <si>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</si>
  <si>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</si>
  <si>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</si>
  <si>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</si>
  <si>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</si>
  <si>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</si>
  <si>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</si>
  <si>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</si>
  <si>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</si>
  <si>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</si>
  <si>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</si>
  <si>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</si>
  <si>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</si>
  <si>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</si>
  <si>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</si>
  <si>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</si>
  <si>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</si>
  <si>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</si>
  <si>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</si>
  <si>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</si>
  <si>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</si>
  <si>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</si>
  <si>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</si>
  <si>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</si>
  <si>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</si>
  <si>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</si>
  <si>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</si>
  <si>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</si>
  <si>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</si>
  <si>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</si>
  <si>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</si>
  <si>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</si>
  <si>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</si>
  <si>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</si>
  <si>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</si>
  <si>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</si>
  <si>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</si>
  <si>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</si>
  <si>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</si>
  <si>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</si>
  <si>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</si>
  <si>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</si>
  <si>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</si>
  <si>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</si>
  <si>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</si>
  <si>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</si>
  <si>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</si>
  <si>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</si>
  <si>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</si>
  <si>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</si>
  <si>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</si>
  <si>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</si>
  <si>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</si>
  <si>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</si>
  <si>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</si>
  <si>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</si>
  <si>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</si>
  <si>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</si>
  <si>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</si>
  <si>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</si>
  <si>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</si>
  <si>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</si>
  <si>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</si>
  <si>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</si>
  <si>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</si>
  <si>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</si>
  <si>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</si>
  <si>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</si>
  <si>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</si>
  <si>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</si>
  <si>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</si>
  <si>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</si>
  <si>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</si>
  <si>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</si>
  <si>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</si>
  <si>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</si>
  <si>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</si>
  <si>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</si>
  <si>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</si>
  <si>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</si>
  <si>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</si>
  <si>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</si>
  <si>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</si>
  <si>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</si>
  <si>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</si>
  <si>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</si>
  <si>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</si>
  <si>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</si>
  <si>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</si>
  <si>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</si>
  <si>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</si>
  <si>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</si>
  <si>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</si>
  <si>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</si>
  <si>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</si>
  <si>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</si>
  <si>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</si>
  <si>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</si>
  <si>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</si>
  <si>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</si>
  <si>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</si>
  <si>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</si>
  <si>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</si>
  <si>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</si>
  <si>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</si>
  <si>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</si>
  <si>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</si>
  <si>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</si>
  <si>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</si>
  <si>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</si>
  <si>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</si>
  <si>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</si>
  <si>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</si>
  <si>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</si>
  <si>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</si>
  <si>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</si>
  <si>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</si>
  <si>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</si>
  <si>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</si>
  <si>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</si>
  <si>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</si>
  <si>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</si>
  <si>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</si>
  <si>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</si>
  <si>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</si>
  <si>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</si>
  <si>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</si>
  <si>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</si>
  <si>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</si>
  <si>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</si>
  <si>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</si>
  <si>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</si>
  <si>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</si>
  <si>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</si>
  <si>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</si>
  <si>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</si>
  <si>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</si>
  <si>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</si>
  <si>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</si>
  <si>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</si>
  <si>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</si>
  <si>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</si>
  <si>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</si>
  <si>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</si>
  <si>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</si>
  <si>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</si>
  <si>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</si>
  <si>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</si>
  <si>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</si>
  <si>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</si>
  <si>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</si>
  <si>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</si>
  <si>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</si>
  <si>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</si>
  <si>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</si>
  <si>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</si>
  <si>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</si>
  <si>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</si>
  <si>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</si>
  <si>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</si>
  <si>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</si>
  <si>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</si>
  <si>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</si>
  <si>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</si>
  <si>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</si>
  <si>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</si>
  <si>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</si>
  <si>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</si>
  <si>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</si>
  <si>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</si>
  <si>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</si>
  <si>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</si>
  <si>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</si>
  <si>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</si>
  <si>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</si>
  <si>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</si>
  <si>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</si>
  <si>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</si>
  <si>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</si>
  <si>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</si>
  <si>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</si>
  <si>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</si>
  <si>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</si>
  <si>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</si>
  <si>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</si>
  <si>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</si>
  <si>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</si>
  <si>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</si>
  <si>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</si>
  <si>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</si>
  <si>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</si>
  <si>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</si>
  <si>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</si>
  <si>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</si>
  <si>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</si>
  <si>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</si>
  <si>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</si>
  <si>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</si>
  <si>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</si>
  <si>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</si>
  <si>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</si>
  <si>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</si>
  <si>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</si>
  <si>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</si>
  <si>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</si>
  <si>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</si>
  <si>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</si>
  <si>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</si>
  <si>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</si>
  <si>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</si>
  <si>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</si>
  <si>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</si>
  <si>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</si>
  <si>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</si>
  <si>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</si>
  <si>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</si>
  <si>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</si>
  <si>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</si>
  <si>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</si>
  <si>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</si>
  <si>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</si>
  <si>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</si>
  <si>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</si>
  <si>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</si>
  <si>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</si>
  <si>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</si>
  <si>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</si>
  <si>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</si>
  <si>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</si>
  <si>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</si>
  <si>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</si>
  <si>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</si>
  <si>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</si>
  <si>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</si>
  <si>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</si>
  <si>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</si>
  <si>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</si>
  <si>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</si>
  <si>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</si>
  <si>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</si>
  <si>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</si>
  <si>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</si>
  <si>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</si>
  <si>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</si>
  <si>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</si>
  <si>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</si>
  <si>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</si>
  <si>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</si>
  <si>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</si>
  <si>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</si>
  <si>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</si>
  <si>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</si>
  <si>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</si>
  <si>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</si>
  <si>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</si>
  <si>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</si>
  <si>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</si>
  <si>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</si>
  <si>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</si>
  <si>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</si>
  <si>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</si>
  <si>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</si>
  <si>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</si>
  <si>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</si>
  <si>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</si>
  <si>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</si>
  <si>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</si>
  <si>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</si>
  <si>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</si>
  <si>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</si>
  <si>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</si>
  <si>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</si>
  <si>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</si>
  <si>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</si>
  <si>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</si>
  <si>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</si>
  <si>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</si>
  <si>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</si>
  <si>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</si>
  <si>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</si>
  <si>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</si>
  <si>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</si>
  <si>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</si>
  <si>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</si>
  <si>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</si>
  <si>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</si>
  <si>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</si>
  <si>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</si>
  <si>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</si>
  <si>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</si>
  <si>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</si>
  <si>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</si>
  <si>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</si>
  <si>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</si>
  <si>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</si>
  <si>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</si>
  <si>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</si>
  <si>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</si>
  <si>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</si>
  <si>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</si>
  <si>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</si>
  <si>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</si>
  <si>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</si>
  <si>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</si>
  <si>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</si>
  <si>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</si>
  <si>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</si>
  <si>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</si>
  <si>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</si>
  <si>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</si>
  <si>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</si>
  <si>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</si>
  <si>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</si>
  <si>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</si>
  <si>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</si>
  <si>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</si>
  <si>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</si>
  <si>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</si>
  <si>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</si>
  <si>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</si>
  <si>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</si>
  <si>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</si>
  <si>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</si>
  <si>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</si>
  <si>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</si>
  <si>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</si>
  <si>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</si>
  <si>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</si>
  <si>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</si>
  <si>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</si>
  <si>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</si>
  <si>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</si>
  <si>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</si>
  <si>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</si>
  <si>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</si>
  <si>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</si>
  <si>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</si>
  <si>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</si>
  <si>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</si>
  <si>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</si>
  <si>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</si>
  <si>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</si>
  <si>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</si>
  <si>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</si>
  <si>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</si>
  <si>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</si>
  <si>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</si>
  <si>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</si>
  <si>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</si>
  <si>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</si>
  <si>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</si>
  <si>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</si>
  <si>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</si>
  <si>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</si>
  <si>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</si>
  <si>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</si>
  <si>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</si>
  <si>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</si>
  <si>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</si>
  <si>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</si>
  <si>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</si>
  <si>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</si>
  <si>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</si>
  <si>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</si>
  <si>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</si>
  <si>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</si>
  <si>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</si>
  <si>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</si>
  <si>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</si>
  <si>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</si>
  <si>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</si>
  <si>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</si>
  <si>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</si>
  <si>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</si>
  <si>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</si>
  <si>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</si>
  <si>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</si>
  <si>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</si>
  <si>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</si>
  <si>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</si>
  <si>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</si>
  <si>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</si>
  <si>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</si>
  <si>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</si>
  <si>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</si>
  <si>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</si>
  <si>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</si>
  <si>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</si>
  <si>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</si>
  <si>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</si>
  <si>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</si>
  <si>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</si>
  <si>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</si>
  <si>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</si>
  <si>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</si>
  <si>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</si>
  <si>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</si>
  <si>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</si>
  <si>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</si>
  <si>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</si>
  <si>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</si>
  <si>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</si>
  <si>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</si>
  <si>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</si>
  <si>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</si>
  <si>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</si>
  <si>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</si>
  <si>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</si>
  <si>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</si>
  <si>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</si>
  <si>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</si>
  <si>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</si>
  <si>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</si>
  <si>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</si>
  <si>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</si>
  <si>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</si>
  <si>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</si>
  <si>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</si>
  <si>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</si>
  <si>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</si>
  <si>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</si>
  <si>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</si>
  <si>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</si>
  <si>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</si>
  <si>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</si>
  <si>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</si>
  <si>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</si>
  <si>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</si>
  <si>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</si>
  <si>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</si>
  <si>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</si>
  <si>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</si>
  <si>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</si>
  <si>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</si>
  <si>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</si>
  <si>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</si>
  <si>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</si>
  <si>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</si>
  <si>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</si>
  <si>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</si>
  <si>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</si>
  <si>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</si>
  <si>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</si>
  <si>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</si>
  <si>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</si>
  <si>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</si>
  <si>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</si>
  <si>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</si>
  <si>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</si>
  <si>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</si>
  <si>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</si>
  <si>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</si>
  <si>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</si>
  <si>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</si>
  <si>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</si>
  <si>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</si>
  <si>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</si>
  <si>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</si>
  <si>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</si>
  <si>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</si>
  <si>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</si>
  <si>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</si>
  <si>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</si>
  <si>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</si>
  <si>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</si>
  <si>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</si>
  <si>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</si>
  <si>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</si>
  <si>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</si>
  <si>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</si>
  <si>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</si>
  <si>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</si>
  <si>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</si>
  <si>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</si>
  <si>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</si>
  <si>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</si>
  <si>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</si>
  <si>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</si>
  <si>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</si>
  <si>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</si>
  <si>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</si>
  <si>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</si>
  <si>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</si>
  <si>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</si>
  <si>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</si>
  <si>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</si>
  <si>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</si>
  <si>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</si>
  <si>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</si>
  <si>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</si>
  <si>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</si>
  <si>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</si>
  <si>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</si>
  <si>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</si>
  <si>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</si>
  <si>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</si>
  <si>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</si>
  <si>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</si>
  <si>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</si>
  <si>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</si>
  <si>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</si>
  <si>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</si>
  <si>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</si>
  <si>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</si>
  <si>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</si>
  <si>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</si>
  <si>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</si>
  <si>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</si>
  <si>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</si>
  <si>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</si>
  <si>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</si>
  <si>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</si>
  <si>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</si>
  <si>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</si>
  <si>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</si>
  <si>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</si>
  <si>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</si>
  <si>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</si>
  <si>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</si>
  <si>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</si>
  <si>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</si>
  <si>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</si>
  <si>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</si>
  <si>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</si>
  <si>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</si>
  <si>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</si>
  <si>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</si>
  <si>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</si>
  <si>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</si>
  <si>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</si>
  <si>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</si>
  <si>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</si>
  <si>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</si>
  <si>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</si>
  <si>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</si>
  <si>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</si>
  <si>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</si>
  <si>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</si>
  <si>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</si>
  <si>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</si>
  <si>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</si>
  <si>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</si>
  <si>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</si>
  <si>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</si>
  <si>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</si>
  <si>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</si>
  <si>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</si>
  <si>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</si>
  <si>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</si>
  <si>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</si>
  <si>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</si>
  <si>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</si>
  <si>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</si>
  <si>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</si>
  <si>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</si>
  <si>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</si>
  <si>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</si>
  <si>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</si>
  <si>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</si>
  <si>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</si>
  <si>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</si>
  <si>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</si>
  <si>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</si>
  <si>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</si>
  <si>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</si>
  <si>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</si>
  <si>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</si>
  <si>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</si>
  <si>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</si>
  <si>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</si>
  <si>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</si>
  <si>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</si>
  <si>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</si>
  <si>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</si>
  <si>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</si>
  <si>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</si>
  <si>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</si>
  <si>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</si>
  <si>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</si>
  <si>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</si>
  <si>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</si>
  <si>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</si>
  <si>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</si>
  <si>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</si>
  <si>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</si>
  <si>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</si>
  <si>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</si>
  <si>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</si>
  <si>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</si>
  <si>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</si>
  <si>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</si>
  <si>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</si>
  <si>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</si>
  <si>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</si>
  <si>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</si>
  <si>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</si>
  <si>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</si>
  <si>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</si>
  <si>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</si>
  <si>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</si>
  <si>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</si>
  <si>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</si>
  <si>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</si>
  <si>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</si>
  <si>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</si>
  <si>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</si>
  <si>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</si>
  <si>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</si>
  <si>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</si>
  <si>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</si>
  <si>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</si>
  <si>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</si>
  <si>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</si>
  <si>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</si>
  <si>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</si>
  <si>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</si>
  <si>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</si>
  <si>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</si>
  <si>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</si>
  <si>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</si>
  <si>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</si>
  <si>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</si>
  <si>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</si>
  <si>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</si>
  <si>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</si>
  <si>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</si>
  <si>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</si>
  <si>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</si>
  <si>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</si>
  <si>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</si>
  <si>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</si>
  <si>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</si>
  <si>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</si>
  <si>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</si>
  <si>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</si>
  <si>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</si>
  <si>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</si>
  <si>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</si>
  <si>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</si>
  <si>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</si>
  <si>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</si>
  <si>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</si>
  <si>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</si>
  <si>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</si>
  <si>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</si>
  <si>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</si>
  <si>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</si>
  <si>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</si>
  <si>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</si>
  <si>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</si>
  <si>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</si>
  <si>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</si>
  <si>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</si>
  <si>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</si>
  <si>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</si>
  <si>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</si>
  <si>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</si>
  <si>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</si>
  <si>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</si>
  <si>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</si>
  <si>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</si>
  <si>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</si>
  <si>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</si>
  <si>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</si>
  <si>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</si>
  <si>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</si>
  <si>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</si>
  <si>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</si>
  <si>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</si>
  <si>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</si>
  <si>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</si>
  <si>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</si>
  <si>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</si>
  <si>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</si>
  <si>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</si>
  <si>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</si>
  <si>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</si>
  <si>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</si>
  <si>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</si>
  <si>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</si>
  <si>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</si>
  <si>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</si>
  <si>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</si>
  <si>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</si>
  <si>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</si>
  <si>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</si>
  <si>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</si>
  <si>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</si>
  <si>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</si>
  <si>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</si>
  <si>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</si>
  <si>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</si>
  <si>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</si>
  <si>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</si>
  <si>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</si>
  <si>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</si>
  <si>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</si>
  <si>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</si>
  <si>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</si>
  <si>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</si>
  <si>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</si>
  <si>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</si>
  <si>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</si>
  <si>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</si>
  <si>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</si>
  <si>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</si>
  <si>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</si>
  <si>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</si>
  <si>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</si>
  <si>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</si>
  <si>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</si>
  <si>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</si>
  <si>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</si>
  <si>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</si>
  <si>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</si>
  <si>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</si>
  <si>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</si>
  <si>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</si>
  <si>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</si>
  <si>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</si>
  <si>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</si>
  <si>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</si>
  <si>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</si>
  <si>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</si>
  <si>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</si>
  <si>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</si>
  <si>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</si>
  <si>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</si>
  <si>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</si>
  <si>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</si>
  <si>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</si>
  <si>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</si>
  <si>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</si>
  <si>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</si>
  <si>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</si>
  <si>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</si>
  <si>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</si>
  <si>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</si>
  <si>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</si>
  <si>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</si>
  <si>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</si>
  <si>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</si>
  <si>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</si>
  <si>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</si>
  <si>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</si>
  <si>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</si>
  <si>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</si>
  <si>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</si>
  <si>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</si>
  <si>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</si>
  <si>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</si>
  <si>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</si>
  <si>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</si>
  <si>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</si>
  <si>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</si>
  <si>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</si>
  <si>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</si>
  <si>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</si>
  <si>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</si>
  <si>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</si>
  <si>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</si>
  <si>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</si>
  <si>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</si>
  <si>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</si>
  <si>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</si>
  <si>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</si>
  <si>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</si>
  <si>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</si>
  <si>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</si>
  <si>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</si>
  <si>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</si>
  <si>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</si>
  <si>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</si>
  <si>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</si>
  <si>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</si>
  <si>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</si>
  <si>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</si>
  <si>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</si>
  <si>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</si>
  <si>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</si>
  <si>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</si>
  <si>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</si>
  <si>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</si>
  <si>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</si>
  <si>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</si>
  <si>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</si>
  <si>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</si>
  <si>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</si>
  <si>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</si>
  <si>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</si>
  <si>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</si>
  <si>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</si>
  <si>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</si>
  <si>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</si>
  <si>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</si>
  <si>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</si>
  <si>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</si>
  <si>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</si>
  <si>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</si>
  <si>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</si>
  <si>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</si>
  <si>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</si>
  <si>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</si>
  <si>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</si>
  <si>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</si>
  <si>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</si>
  <si>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</si>
  <si>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</si>
  <si>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</si>
  <si>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</si>
  <si>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</si>
  <si>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</si>
  <si>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</si>
  <si>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</si>
  <si>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</si>
  <si>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</si>
  <si>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</si>
  <si>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</si>
  <si>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</si>
  <si>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</si>
  <si>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</si>
  <si>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</si>
  <si>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</si>
  <si>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</si>
  <si>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</si>
  <si>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</si>
  <si>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</si>
  <si>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</si>
  <si>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</si>
  <si>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</si>
  <si>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</si>
  <si>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</si>
  <si>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</si>
  <si>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</si>
  <si>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</si>
  <si>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</si>
  <si>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</si>
  <si>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</si>
  <si>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</si>
  <si>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</si>
  <si>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</si>
  <si>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</si>
  <si>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</si>
  <si>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</si>
  <si>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</si>
  <si>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</si>
  <si>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</si>
  <si>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</si>
  <si>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</si>
  <si>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</si>
  <si>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</si>
  <si>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</si>
  <si>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</si>
  <si>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</si>
  <si>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</si>
  <si>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</si>
  <si>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</si>
  <si>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</si>
  <si>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</si>
  <si>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</si>
  <si>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</si>
  <si>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</si>
  <si>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</si>
  <si>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</si>
  <si>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</si>
  <si>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</si>
  <si>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</si>
  <si>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</si>
  <si>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</si>
  <si>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</si>
  <si>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</si>
  <si>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</si>
  <si>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</si>
  <si>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</si>
  <si>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</si>
  <si>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</si>
  <si>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</si>
  <si>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</si>
  <si>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</si>
  <si>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</si>
  <si>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</si>
  <si>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</si>
  <si>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</si>
  <si>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</si>
  <si>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</si>
  <si>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</si>
  <si>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</si>
  <si>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</si>
  <si>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</si>
  <si>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</si>
  <si>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</si>
  <si>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</si>
  <si>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</si>
  <si>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</si>
  <si>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</si>
  <si>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</si>
  <si>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</si>
  <si>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</si>
  <si>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</si>
  <si>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</si>
  <si>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</si>
  <si>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</si>
  <si>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</si>
  <si>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</si>
  <si>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</si>
  <si>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</si>
  <si>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</si>
  <si>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</si>
  <si>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</si>
  <si>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</si>
  <si>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</si>
  <si>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</si>
  <si>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</si>
  <si>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</si>
  <si>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</si>
  <si>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</si>
  <si>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</si>
  <si>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</si>
  <si>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</si>
  <si>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</si>
  <si>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</si>
  <si>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</si>
  <si>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</si>
  <si>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</si>
  <si>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</si>
  <si>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</si>
  <si>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</si>
  <si>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</si>
  <si>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</si>
  <si>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</si>
  <si>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</si>
  <si>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</si>
  <si>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</si>
  <si>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</si>
  <si>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</si>
  <si>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</si>
  <si>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</si>
  <si>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</si>
  <si>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</si>
  <si>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</si>
  <si>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</si>
  <si>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</si>
  <si>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</si>
  <si>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</si>
  <si>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</si>
  <si>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</si>
  <si>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</si>
  <si>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</si>
  <si>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</si>
  <si>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</si>
  <si>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</si>
  <si>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</si>
  <si>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</si>
  <si>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</si>
  <si>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</si>
  <si>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</si>
  <si>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</si>
  <si>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</si>
  <si>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</si>
  <si>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</si>
  <si>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</si>
  <si>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</si>
  <si>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</si>
  <si>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</si>
  <si>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</si>
  <si>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</si>
  <si>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</si>
  <si>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</si>
  <si>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</si>
  <si>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</si>
  <si>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</si>
  <si>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</si>
  <si>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</si>
  <si>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</si>
  <si>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</si>
  <si>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</si>
  <si>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</si>
  <si>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</si>
  <si>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</si>
  <si>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</si>
  <si>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</si>
  <si>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</si>
  <si>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</si>
  <si>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</si>
  <si>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</si>
  <si>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</si>
  <si>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</si>
  <si>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</si>
  <si>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</si>
  <si>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</si>
  <si>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</si>
  <si>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</si>
  <si>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</si>
  <si>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</si>
  <si>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</si>
  <si>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</si>
  <si>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</si>
  <si>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</si>
  <si>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</si>
  <si>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</si>
  <si>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</si>
  <si>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</si>
  <si>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</si>
  <si>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</si>
  <si>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</si>
  <si>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</si>
  <si>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</si>
  <si>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</si>
  <si>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</si>
  <si>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</si>
  <si>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</si>
  <si>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</si>
  <si>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</si>
  <si>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</si>
  <si>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</si>
  <si>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</si>
  <si>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</si>
  <si>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</si>
  <si>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</si>
  <si>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</si>
  <si>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</si>
  <si>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</si>
  <si>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</si>
  <si>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</si>
  <si>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</si>
  <si>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</si>
  <si>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</si>
  <si>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</si>
  <si>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</si>
  <si>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</si>
  <si>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</si>
  <si>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</si>
  <si>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</si>
  <si>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</si>
  <si>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</si>
  <si>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</si>
  <si>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</si>
  <si>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</si>
  <si>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</si>
  <si>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</si>
  <si>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</si>
  <si>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</si>
  <si>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</si>
  <si>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</si>
  <si>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</si>
  <si>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</si>
  <si>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</si>
  <si>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</si>
  <si>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</si>
  <si>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</si>
  <si>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</si>
  <si>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</si>
  <si>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</si>
  <si>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</si>
  <si>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</si>
  <si>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</si>
  <si>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</si>
  <si>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</si>
  <si>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</si>
  <si>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</si>
  <si>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</si>
  <si>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</si>
  <si>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</si>
  <si>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</si>
  <si>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</si>
  <si>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</si>
  <si>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</si>
  <si>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</si>
  <si>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</si>
  <si>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</si>
  <si>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</si>
  <si>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</si>
  <si>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</si>
  <si>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</si>
  <si>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</si>
  <si>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</si>
  <si>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</si>
  <si>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</si>
  <si>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</si>
  <si>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</si>
  <si>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</si>
  <si>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</si>
  <si>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</si>
  <si>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</si>
  <si>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</si>
  <si>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</si>
  <si>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</si>
  <si>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</si>
  <si>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</si>
  <si>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</si>
  <si>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</si>
  <si>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</si>
  <si>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</si>
  <si>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</si>
  <si>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</si>
  <si>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</si>
  <si>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</si>
  <si>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</si>
  <si>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</si>
  <si>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</si>
  <si>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</si>
  <si>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</si>
  <si>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</si>
  <si>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</si>
  <si>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</si>
  <si>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</si>
  <si>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</si>
  <si>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</si>
  <si>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</si>
  <si>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</si>
  <si>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</si>
  <si>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</si>
  <si>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</si>
  <si>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</si>
  <si>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</si>
  <si>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</si>
  <si>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</si>
  <si>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</si>
  <si>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</si>
  <si>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</si>
  <si>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</si>
  <si>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</si>
  <si>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</si>
  <si>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</si>
  <si>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</si>
  <si>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</si>
  <si>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</si>
  <si>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</si>
  <si>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</si>
  <si>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</si>
  <si>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</si>
  <si>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</si>
  <si>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</si>
  <si>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</si>
  <si>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</si>
  <si>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</si>
  <si>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</si>
  <si>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</si>
  <si>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</si>
  <si>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</si>
  <si>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</si>
  <si>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</si>
  <si>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</si>
  <si>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</si>
  <si>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</si>
  <si>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</si>
  <si>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</si>
  <si>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</si>
  <si>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</si>
  <si>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</si>
  <si>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</si>
  <si>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</si>
  <si>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</si>
  <si>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</si>
  <si>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</si>
  <si>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</si>
  <si>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</si>
  <si>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</si>
  <si>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</si>
  <si>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</si>
  <si>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</si>
  <si>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</si>
  <si>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</si>
  <si>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</si>
  <si>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</si>
  <si>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</si>
  <si>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</si>
  <si>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</si>
  <si>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</si>
  <si>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</si>
  <si>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</si>
  <si>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</si>
  <si>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</si>
  <si>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</si>
  <si>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</si>
  <si>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</si>
  <si>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</si>
  <si>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</si>
  <si>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</si>
  <si>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</si>
  <si>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</si>
  <si>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</si>
  <si>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</si>
  <si>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</si>
  <si>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</si>
  <si>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</si>
  <si>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</si>
  <si>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</si>
  <si>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</si>
  <si>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</si>
  <si>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</si>
  <si>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</si>
  <si>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</si>
  <si>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</si>
  <si>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</si>
  <si>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</si>
  <si>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</si>
  <si>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</si>
  <si>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</si>
  <si>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</si>
  <si>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</si>
  <si>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</si>
  <si>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</si>
  <si>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</si>
  <si>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</si>
  <si>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</si>
  <si>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</si>
  <si>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</si>
  <si>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</si>
  <si>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</si>
  <si>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</si>
  <si>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</si>
  <si>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</si>
  <si>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</si>
  <si>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</si>
  <si>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</si>
  <si>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</si>
  <si>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</si>
  <si>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</si>
  <si>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</si>
  <si>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</si>
  <si>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</si>
  <si>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</si>
  <si>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</si>
  <si>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</si>
  <si>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</si>
  <si>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</si>
  <si>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</si>
  <si>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</si>
  <si>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</si>
  <si>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</si>
  <si>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</si>
  <si>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</si>
  <si>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</si>
  <si>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</si>
  <si>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</si>
  <si>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</si>
  <si>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</si>
  <si>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</si>
  <si>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</si>
  <si>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</si>
  <si>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</si>
  <si>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</si>
  <si>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</si>
  <si>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</si>
  <si>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</si>
  <si>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</si>
  <si>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</si>
  <si>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</si>
  <si>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</si>
  <si>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</si>
  <si>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</si>
  <si>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</si>
  <si>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</si>
  <si>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</si>
  <si>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</si>
  <si>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</si>
  <si>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</si>
  <si>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</si>
  <si>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</si>
  <si>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</si>
  <si>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</si>
  <si>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</si>
  <si>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</si>
  <si>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</si>
  <si>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</si>
  <si>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</si>
  <si>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</si>
  <si>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</si>
  <si>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</si>
  <si>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</si>
  <si>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</si>
  <si>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</si>
  <si>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</si>
  <si>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</si>
  <si>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</si>
  <si>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</si>
  <si>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</si>
  <si>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</si>
  <si>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</si>
  <si>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</si>
  <si>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</si>
  <si>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</si>
  <si>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</si>
  <si>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</si>
  <si>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</si>
  <si>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</si>
  <si>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</si>
  <si>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</si>
  <si>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</si>
  <si>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</si>
  <si>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</si>
  <si>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</si>
  <si>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</si>
  <si>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</si>
  <si>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</si>
  <si>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</si>
  <si>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</si>
  <si>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</si>
  <si>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</si>
  <si>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</si>
  <si>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</si>
  <si>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</si>
  <si>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</si>
  <si>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</si>
  <si>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</si>
  <si>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</si>
  <si>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</si>
  <si>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</si>
  <si>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</si>
  <si>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</si>
  <si>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</si>
  <si>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</si>
  <si>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</si>
  <si>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</si>
  <si>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</si>
  <si>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</si>
  <si>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</si>
  <si>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</si>
  <si>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</si>
  <si>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</si>
  <si>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</si>
  <si>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</si>
  <si>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</si>
  <si>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</si>
  <si>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</si>
  <si>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</si>
  <si>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</si>
  <si>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</si>
  <si>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</si>
  <si>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</si>
  <si>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</si>
  <si>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</si>
  <si>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</si>
  <si>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</si>
  <si>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</si>
  <si>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</si>
  <si>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</si>
  <si>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</si>
  <si>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</si>
  <si>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</si>
  <si>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</si>
  <si>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</si>
  <si>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</si>
  <si>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</si>
  <si>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</si>
  <si>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</si>
  <si>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</si>
  <si>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</si>
  <si>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</si>
  <si>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</si>
  <si>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</si>
  <si>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</si>
  <si>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</si>
  <si>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</si>
  <si>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</si>
  <si>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</si>
  <si>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</si>
  <si>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</si>
  <si>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</si>
  <si>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</si>
  <si>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</si>
  <si>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</si>
  <si>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</si>
  <si>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</si>
  <si>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</si>
  <si>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</si>
  <si>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</si>
  <si>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</si>
  <si>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</si>
  <si>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</si>
  <si>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</si>
  <si>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</si>
  <si>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</si>
  <si>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</si>
  <si>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</si>
  <si>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</si>
  <si>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</si>
  <si>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</si>
  <si>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</si>
  <si>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</si>
  <si>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</si>
  <si>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</si>
  <si>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</si>
  <si>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</si>
  <si>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</si>
  <si>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</si>
  <si>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</si>
  <si>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</si>
  <si>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</si>
  <si>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</si>
  <si>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</si>
  <si>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</si>
  <si>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</si>
  <si>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</si>
  <si>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</si>
  <si>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</si>
  <si>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</si>
  <si>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</si>
  <si>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</si>
  <si>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</si>
  <si>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</si>
  <si>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</si>
  <si>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</si>
  <si>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</si>
  <si>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</si>
  <si>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</si>
  <si>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</si>
  <si>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</si>
  <si>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</si>
  <si>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</si>
  <si>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</si>
  <si>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</si>
  <si>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</si>
  <si>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</si>
  <si>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</si>
  <si>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</si>
  <si>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</si>
  <si>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</si>
  <si>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</si>
  <si>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</si>
  <si>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</si>
  <si>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</si>
  <si>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</si>
  <si>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</si>
  <si>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</si>
  <si>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</si>
  <si>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</si>
  <si>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</si>
  <si>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</si>
  <si>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</si>
  <si>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</si>
  <si>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</si>
  <si>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</si>
  <si>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</si>
  <si>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</si>
  <si>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</si>
  <si>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</si>
  <si>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</si>
  <si>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</si>
  <si>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</si>
  <si>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</si>
  <si>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</si>
  <si>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</si>
  <si>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</si>
  <si>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</si>
  <si>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</si>
  <si>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</si>
  <si>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</si>
  <si>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</si>
  <si>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</si>
  <si>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</si>
  <si>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</si>
  <si>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</si>
  <si>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</si>
  <si>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</si>
  <si>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</si>
  <si>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</si>
  <si>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</si>
  <si>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</si>
  <si>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</si>
  <si>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</si>
  <si>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</si>
  <si>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</si>
  <si>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</si>
  <si>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</si>
  <si>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</si>
  <si>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</si>
  <si>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</si>
  <si>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</si>
  <si>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</si>
  <si>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</si>
  <si>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</si>
  <si>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</si>
  <si>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</si>
  <si>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</si>
  <si>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</si>
  <si>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</si>
  <si>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</si>
  <si>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</si>
  <si>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</si>
  <si>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</si>
  <si>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</si>
  <si>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</si>
  <si>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</si>
  <si>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</si>
  <si>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</si>
  <si>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</si>
  <si>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</si>
  <si>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</si>
  <si>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</si>
  <si>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</si>
  <si>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</si>
  <si>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</si>
  <si>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</si>
  <si>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</si>
  <si>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</si>
  <si>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</si>
  <si>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</si>
  <si>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</si>
  <si>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</si>
  <si>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</si>
  <si>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</si>
  <si>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</si>
  <si>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</si>
  <si>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</si>
  <si>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</si>
  <si>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</si>
  <si>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</si>
  <si>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</si>
  <si>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</si>
  <si>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</si>
  <si>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</si>
  <si>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</si>
  <si>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</si>
  <si>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</si>
  <si>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</si>
  <si>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</si>
  <si>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</si>
  <si>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</si>
  <si>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</si>
  <si>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</si>
  <si>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</si>
  <si>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</si>
  <si>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</si>
  <si>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</si>
  <si>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</si>
  <si>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</si>
  <si>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</si>
  <si>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</si>
  <si>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</si>
  <si>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</si>
  <si>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</si>
  <si>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</si>
  <si>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</si>
  <si>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</si>
  <si>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</si>
  <si>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</si>
  <si>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</si>
  <si>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</si>
  <si>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</si>
  <si>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</si>
  <si>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</si>
  <si>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</si>
  <si>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</si>
  <si>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</si>
  <si>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</si>
  <si>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</si>
  <si>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</si>
  <si>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</si>
  <si>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</si>
  <si>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</si>
  <si>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</si>
  <si>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</si>
  <si>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</si>
  <si>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</si>
  <si>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</si>
  <si>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</si>
  <si>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</si>
  <si>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</si>
  <si>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</si>
  <si>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</si>
  <si>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</si>
  <si>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</si>
  <si>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</si>
  <si>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</si>
  <si>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</si>
  <si>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</si>
  <si>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</si>
  <si>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</si>
  <si>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</si>
  <si>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</si>
  <si>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</si>
  <si>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</si>
  <si>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</si>
  <si>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</si>
  <si>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</si>
  <si>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</si>
  <si>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</si>
  <si>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</si>
  <si>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</si>
  <si>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</si>
  <si>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</si>
  <si>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</si>
  <si>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</si>
  <si>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</si>
  <si>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</si>
  <si>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</si>
  <si>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</si>
  <si>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</si>
  <si>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</si>
  <si>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</si>
  <si>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</si>
  <si>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</si>
  <si>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</si>
  <si>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</si>
  <si>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</si>
  <si>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</si>
  <si>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</si>
  <si>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</si>
  <si>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</si>
  <si>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</si>
  <si>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</si>
  <si>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</si>
  <si>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</si>
  <si>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</si>
  <si>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</si>
  <si>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</si>
  <si>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</si>
  <si>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</si>
  <si>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</si>
  <si>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</si>
  <si>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</si>
  <si>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</si>
  <si>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</si>
  <si>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</si>
  <si>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</si>
  <si>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</si>
  <si>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</si>
  <si>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</si>
  <si>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</si>
  <si>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</si>
  <si>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</si>
  <si>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</si>
  <si>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</si>
  <si>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</si>
  <si>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</si>
  <si>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</si>
  <si>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</si>
  <si>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</si>
  <si>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</si>
  <si>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</si>
  <si>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</si>
  <si>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</si>
  <si>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</si>
  <si>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</si>
  <si>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</si>
  <si>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</si>
  <si>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</si>
  <si>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</si>
  <si>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</si>
  <si>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</si>
  <si>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</si>
  <si>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</si>
  <si>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</si>
  <si>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</si>
  <si>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</si>
  <si>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</si>
  <si>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</si>
  <si>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</si>
  <si>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</si>
  <si>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</si>
  <si>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</si>
  <si>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</si>
  <si>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</si>
  <si>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</si>
  <si>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</si>
  <si>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</si>
  <si>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</si>
  <si>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</si>
  <si>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</si>
  <si>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</si>
  <si>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</si>
  <si>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</si>
  <si>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</si>
  <si>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</si>
  <si>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</si>
  <si>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</si>
  <si>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</si>
  <si>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</si>
  <si>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</si>
  <si>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</si>
  <si>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</si>
  <si>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</si>
  <si>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</si>
  <si>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</si>
  <si>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</si>
  <si>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</si>
  <si>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</si>
  <si>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</si>
  <si>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</si>
  <si>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</si>
  <si>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</si>
  <si>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</si>
  <si>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</si>
  <si>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</si>
  <si>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</si>
  <si>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</si>
  <si>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</si>
  <si>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</si>
  <si>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</si>
  <si>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</si>
  <si>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</si>
  <si>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</si>
  <si>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</si>
  <si>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</si>
  <si>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</si>
  <si>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</si>
  <si>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</si>
  <si>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</si>
  <si>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</si>
  <si>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</si>
  <si>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</si>
  <si>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</si>
  <si>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</si>
  <si>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</si>
  <si>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</si>
  <si>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</si>
  <si>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</si>
  <si>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</si>
  <si>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</si>
  <si>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</si>
  <si>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</si>
  <si>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</si>
  <si>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</si>
  <si>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</si>
  <si>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</si>
  <si>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</si>
  <si>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</si>
  <si>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</si>
  <si>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</si>
  <si>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</si>
  <si>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</si>
  <si>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</si>
  <si>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</si>
  <si>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</si>
  <si>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</si>
  <si>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</si>
  <si>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</si>
  <si>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</si>
  <si>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</si>
  <si>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</si>
  <si>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</si>
  <si>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</si>
  <si>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</si>
  <si>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</si>
  <si>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</si>
  <si>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</si>
  <si>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</si>
  <si>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</si>
  <si>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</si>
  <si>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</si>
  <si>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</si>
  <si>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</si>
  <si>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</si>
  <si>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</si>
  <si>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</si>
  <si>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</si>
  <si>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</si>
  <si>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</si>
  <si>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</si>
  <si>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</si>
  <si>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</si>
  <si>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</si>
  <si>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</si>
  <si>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</si>
  <si>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</si>
  <si>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</si>
  <si>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</si>
  <si>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</si>
  <si>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</si>
  <si>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</si>
  <si>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</si>
  <si>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</si>
  <si>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</si>
  <si>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</si>
  <si>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</si>
  <si>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</si>
  <si>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</si>
  <si>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</si>
  <si>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</si>
  <si>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</si>
  <si>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</si>
  <si>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</si>
  <si>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</si>
  <si>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</si>
  <si>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</si>
  <si>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</si>
  <si>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</si>
  <si>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</si>
  <si>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</si>
  <si>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</si>
  <si>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</si>
  <si>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</si>
  <si>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</si>
  <si>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</si>
  <si>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</si>
  <si>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</si>
  <si>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</si>
  <si>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</si>
  <si>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</si>
  <si>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</si>
  <si>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</si>
  <si>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</si>
  <si>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</si>
  <si>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</si>
  <si>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</si>
  <si>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</si>
  <si>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</si>
  <si>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</si>
  <si>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</si>
  <si>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</si>
  <si>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</si>
  <si>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</si>
  <si>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</si>
  <si>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</si>
  <si>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</si>
  <si>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</si>
  <si>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</si>
  <si>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</si>
  <si>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</si>
  <si>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</si>
  <si>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</si>
  <si>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</si>
  <si>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</si>
  <si>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</si>
  <si>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</si>
  <si>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</si>
  <si>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</si>
  <si>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</si>
  <si>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</si>
  <si>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</si>
  <si>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</si>
  <si>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</si>
  <si>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</si>
  <si>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</si>
  <si>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</si>
  <si>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</si>
  <si>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</si>
  <si>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</si>
  <si>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</si>
  <si>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</si>
  <si>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</si>
  <si>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</si>
  <si>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</si>
  <si>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</si>
  <si>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</si>
  <si>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</si>
  <si>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</si>
  <si>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</si>
  <si>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</si>
  <si>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</si>
  <si>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</si>
  <si>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</si>
  <si>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</si>
  <si>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</si>
  <si>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</si>
  <si>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</si>
  <si>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</si>
  <si>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</si>
  <si>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</si>
  <si>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</si>
  <si>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</si>
  <si>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</si>
  <si>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</si>
  <si>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</si>
  <si>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</si>
  <si>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</si>
  <si>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</si>
  <si>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</si>
  <si>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</si>
  <si>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</si>
  <si>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</si>
  <si>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</si>
  <si>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</si>
  <si>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</si>
  <si>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</si>
  <si>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</si>
  <si>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</si>
  <si>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</si>
  <si>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</si>
  <si>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</si>
  <si>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</si>
  <si>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</si>
  <si>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</si>
  <si>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</si>
  <si>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</si>
  <si>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</si>
  <si>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</si>
  <si>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</si>
  <si>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</si>
  <si>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</si>
  <si>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</si>
  <si>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</si>
  <si>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</si>
  <si>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</si>
  <si>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</si>
  <si>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</si>
  <si>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</si>
  <si>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</si>
  <si>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</si>
  <si>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</si>
  <si>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</si>
  <si>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</si>
  <si>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</si>
  <si>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</si>
  <si>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</si>
  <si>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</si>
  <si>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</si>
  <si>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</si>
  <si>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</si>
  <si>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</si>
  <si>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</si>
  <si>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</si>
  <si>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</si>
  <si>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</si>
  <si>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</si>
  <si>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</si>
  <si>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</si>
  <si>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</si>
  <si>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</si>
  <si>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</si>
  <si>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</si>
  <si>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</si>
  <si>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</si>
  <si>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</si>
  <si>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</si>
  <si>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</si>
  <si>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</si>
  <si>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</si>
  <si>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</si>
  <si>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</si>
  <si>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</si>
  <si>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</si>
  <si>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</si>
  <si>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</si>
  <si>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</si>
  <si>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</si>
  <si>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</si>
  <si>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</si>
  <si>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</si>
  <si>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</si>
  <si>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</si>
  <si>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</si>
  <si>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</si>
  <si>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</si>
  <si>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</si>
  <si>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</si>
  <si>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</si>
  <si>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</si>
  <si>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</si>
  <si>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</si>
  <si>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</si>
  <si>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</si>
  <si>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</si>
  <si>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</si>
  <si>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</si>
  <si>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</si>
  <si>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</si>
  <si>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</si>
  <si>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</si>
  <si>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</si>
  <si>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</si>
  <si>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</si>
  <si>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</si>
  <si>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</si>
  <si>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</si>
  <si>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</si>
  <si>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</si>
  <si>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</si>
  <si>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</si>
  <si>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</si>
  <si>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</si>
  <si>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</si>
  <si>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</si>
  <si>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</si>
  <si>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</si>
  <si>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</si>
  <si>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</si>
  <si>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</si>
  <si>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</si>
  <si>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</si>
  <si>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</si>
  <si>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</si>
  <si>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</si>
  <si>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</si>
  <si>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</si>
  <si>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</si>
  <si>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</si>
  <si>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</si>
  <si>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</si>
  <si>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</si>
  <si>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</si>
  <si>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</si>
  <si>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</si>
  <si>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</si>
  <si>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</si>
  <si>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</si>
  <si>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</si>
  <si>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</si>
  <si>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</si>
  <si>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</si>
  <si>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</si>
  <si>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</si>
  <si>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</si>
  <si>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</si>
  <si>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</si>
  <si>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</si>
  <si>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</si>
  <si>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</si>
  <si>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</si>
  <si>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</si>
  <si>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</si>
  <si>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</si>
  <si>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</si>
  <si>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</si>
  <si>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</si>
  <si>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</si>
  <si>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</si>
  <si>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</si>
  <si>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</si>
  <si>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</si>
  <si>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</si>
  <si>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</si>
  <si>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</si>
  <si>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</si>
  <si>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</si>
  <si>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</si>
  <si>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</si>
  <si>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</si>
  <si>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</si>
  <si>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</si>
  <si>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</si>
  <si>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</si>
  <si>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</si>
  <si>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</si>
  <si>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</si>
  <si>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</si>
  <si>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</si>
  <si>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</si>
  <si>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</si>
  <si>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</si>
  <si>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</si>
  <si>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</si>
  <si>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</si>
  <si>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</si>
  <si>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</si>
  <si>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</si>
  <si>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</si>
  <si>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</si>
  <si>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</si>
  <si>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</si>
  <si>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</si>
  <si>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</si>
  <si>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</si>
  <si>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</si>
  <si>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</si>
  <si>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</si>
  <si>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</si>
  <si>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</si>
  <si>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</si>
  <si>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</si>
  <si>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</si>
  <si>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</si>
  <si>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</si>
  <si>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</si>
  <si>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</si>
  <si>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</si>
  <si>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</si>
  <si>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</si>
  <si>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</si>
  <si>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</si>
  <si>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</si>
  <si>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</si>
  <si>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</si>
  <si>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</si>
  <si>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</si>
  <si>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</si>
  <si>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</si>
  <si>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</si>
  <si>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</si>
  <si>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</si>
  <si>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</si>
  <si>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</si>
  <si>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</si>
  <si>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</si>
  <si>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</si>
  <si>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</si>
  <si>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</si>
  <si>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</si>
  <si>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</si>
  <si>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</si>
  <si>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</si>
  <si>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</si>
  <si>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</si>
  <si>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</si>
  <si>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</si>
  <si>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</si>
  <si>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</si>
  <si>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</si>
  <si>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</si>
  <si>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</si>
  <si>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</si>
  <si>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</si>
  <si>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</si>
  <si>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</si>
  <si>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</si>
  <si>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</si>
  <si>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</si>
  <si>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</si>
  <si>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</si>
  <si>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</si>
  <si>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</si>
  <si>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</si>
  <si>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</si>
  <si>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</si>
  <si>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</si>
  <si>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</si>
  <si>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</si>
  <si>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</si>
  <si>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</si>
  <si>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</si>
  <si>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</si>
  <si>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</si>
  <si>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</si>
  <si>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</si>
  <si>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</si>
  <si>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</si>
  <si>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</si>
  <si>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</si>
  <si>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</si>
  <si>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</si>
  <si>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</si>
  <si>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</si>
  <si>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</si>
  <si>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</si>
  <si>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</si>
  <si>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</si>
  <si>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</si>
  <si>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</si>
  <si>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</si>
  <si>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</si>
  <si>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</si>
  <si>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</si>
  <si>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</si>
  <si>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</si>
  <si>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</si>
  <si>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</si>
  <si>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</si>
  <si>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</si>
  <si>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</si>
  <si>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</si>
  <si>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</si>
  <si>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</si>
  <si>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</si>
  <si>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</si>
  <si>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</si>
  <si>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</si>
  <si>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</si>
  <si>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</si>
  <si>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</si>
  <si>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</si>
  <si>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</si>
  <si>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</si>
  <si>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</si>
  <si>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</si>
  <si>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</si>
  <si>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</si>
  <si>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</si>
  <si>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</si>
  <si>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</si>
  <si>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</si>
  <si>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</si>
  <si>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</si>
  <si>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</si>
  <si>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</si>
  <si>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</si>
  <si>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</si>
  <si>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</si>
  <si>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</si>
  <si>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</si>
  <si>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</si>
  <si>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</si>
  <si>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</si>
  <si>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</si>
  <si>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</si>
  <si>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</si>
  <si>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</si>
  <si>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</si>
  <si>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</si>
  <si>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</si>
  <si>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</si>
  <si>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</si>
  <si>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</si>
  <si>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</si>
  <si>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</si>
  <si>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</si>
  <si>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</si>
  <si>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</si>
  <si>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</si>
  <si>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</si>
  <si>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</si>
  <si>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</si>
  <si>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</si>
  <si>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</si>
  <si>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</si>
  <si>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</si>
  <si>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</si>
  <si>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</si>
  <si>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</si>
  <si>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</si>
  <si>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</si>
  <si>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</si>
  <si>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</si>
  <si>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</si>
  <si>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</si>
  <si>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</si>
  <si>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</si>
  <si>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</si>
  <si>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</si>
  <si>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</si>
  <si>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</si>
  <si>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</si>
  <si>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</si>
  <si>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</si>
  <si>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</si>
  <si>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</si>
  <si>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</si>
  <si>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</si>
  <si>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</si>
  <si>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</si>
  <si>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</si>
  <si>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</si>
  <si>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</si>
  <si>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</si>
  <si>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</si>
  <si>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</si>
  <si>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</si>
  <si>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</si>
  <si>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</si>
  <si>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</si>
  <si>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</si>
  <si>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</si>
  <si>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</si>
  <si>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</si>
  <si>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</si>
  <si>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</si>
  <si>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</si>
  <si>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</si>
  <si>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</si>
  <si>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</si>
  <si>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</si>
  <si>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</si>
  <si>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</si>
  <si>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</si>
  <si>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</si>
  <si>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</si>
  <si>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</si>
  <si>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</si>
  <si>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</si>
  <si>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</si>
  <si>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</si>
  <si>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</si>
  <si>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</si>
  <si>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</si>
  <si>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</si>
  <si>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</si>
  <si>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</si>
  <si>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</si>
  <si>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</si>
  <si>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</si>
  <si>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</si>
  <si>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</si>
  <si>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</si>
  <si>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</si>
  <si>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</si>
  <si>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</si>
  <si>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</si>
  <si>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</si>
  <si>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</si>
  <si>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</si>
  <si>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</si>
  <si>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</si>
  <si>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</si>
  <si>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</si>
  <si>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</si>
  <si>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</si>
  <si>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</si>
  <si>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</si>
  <si>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</si>
  <si>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</si>
  <si>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</si>
  <si>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</si>
  <si>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</si>
  <si>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</si>
  <si>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</si>
  <si>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</si>
  <si>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</si>
  <si>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</si>
  <si>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</si>
  <si>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</si>
  <si>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</si>
  <si>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</si>
  <si>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</si>
  <si>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</si>
  <si>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</si>
  <si>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</si>
  <si>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</si>
  <si>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</si>
  <si>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</si>
  <si>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</si>
  <si>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</si>
  <si>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</si>
  <si>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</si>
  <si>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</si>
  <si>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</si>
  <si>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</si>
  <si>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</si>
  <si>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</si>
  <si>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</si>
  <si>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</si>
  <si>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</si>
  <si>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</si>
  <si>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</si>
  <si>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</si>
  <si>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</si>
  <si>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</si>
  <si>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</si>
  <si>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</si>
  <si>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</si>
  <si>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</si>
  <si>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</si>
  <si>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</si>
  <si>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</si>
  <si>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</si>
  <si>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</si>
  <si>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</si>
  <si>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</si>
  <si>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</si>
  <si>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</si>
  <si>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</si>
  <si>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</si>
  <si>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</si>
  <si>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</si>
  <si>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</si>
  <si>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</si>
  <si>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</si>
  <si>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</si>
  <si>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</si>
  <si>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</si>
  <si>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</si>
  <si>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</si>
  <si>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</si>
  <si>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</si>
  <si>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</si>
  <si>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</si>
  <si>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</si>
  <si>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</si>
  <si>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</si>
  <si>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</si>
  <si>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</si>
  <si>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</si>
  <si>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</si>
  <si>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</si>
  <si>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</si>
  <si>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</si>
  <si>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</si>
  <si>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</si>
  <si>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</si>
  <si>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</si>
  <si>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</si>
  <si>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</si>
  <si>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</si>
  <si>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</si>
  <si>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</si>
  <si>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</si>
  <si>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</si>
  <si>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</si>
  <si>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</si>
  <si>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</si>
  <si>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</si>
  <si>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</si>
  <si>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</si>
  <si>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</si>
  <si>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</si>
  <si>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</si>
  <si>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</si>
  <si>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</si>
  <si>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</si>
  <si>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</si>
  <si>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</si>
  <si>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</si>
  <si>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</si>
  <si>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</si>
  <si>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</si>
  <si>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</si>
  <si>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</si>
  <si>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</si>
  <si>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</si>
  <si>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</si>
  <si>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</si>
  <si>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</si>
  <si>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</si>
  <si>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</si>
  <si>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</si>
  <si>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</si>
  <si>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</si>
  <si>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</si>
  <si>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</si>
  <si>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</si>
  <si>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</si>
  <si>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</si>
  <si>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</si>
  <si>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</si>
  <si>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</si>
  <si>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</si>
  <si>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</si>
  <si>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</si>
  <si>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</si>
  <si>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</si>
  <si>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</si>
  <si>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</si>
  <si>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</si>
  <si>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</si>
  <si>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</si>
  <si>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</si>
  <si>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</si>
  <si>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</si>
  <si>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</si>
  <si>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</si>
  <si>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</si>
  <si>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</si>
  <si>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</si>
  <si>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</si>
  <si>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</si>
  <si>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</si>
  <si>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</si>
  <si>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</si>
  <si>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</si>
  <si>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</si>
  <si>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</si>
  <si>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</si>
  <si>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</si>
  <si>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</si>
  <si>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</si>
  <si>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</si>
  <si>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</si>
  <si>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</si>
  <si>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</si>
  <si>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</si>
  <si>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</si>
  <si>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</si>
  <si>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</si>
  <si>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</si>
  <si>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</si>
  <si>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</si>
  <si>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</si>
  <si>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</si>
  <si>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</si>
  <si>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</si>
  <si>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</si>
  <si>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</si>
  <si>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</si>
  <si>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</si>
  <si>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</si>
  <si>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</si>
  <si>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</si>
  <si>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</si>
  <si>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</si>
  <si>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</si>
  <si>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</si>
  <si>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</si>
  <si>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</si>
  <si>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</si>
  <si>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</si>
  <si>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</si>
  <si>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</si>
  <si>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</si>
  <si>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</si>
  <si>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</si>
  <si>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</si>
  <si>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</si>
  <si>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</si>
  <si>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</si>
  <si>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</si>
  <si>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</si>
  <si>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</si>
  <si>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</si>
  <si>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</si>
  <si>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</si>
  <si>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</si>
  <si>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</si>
  <si>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</si>
  <si>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</si>
  <si>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</si>
  <si>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</si>
  <si>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</si>
  <si>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</si>
  <si>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</si>
  <si>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</si>
  <si>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</si>
  <si>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</si>
  <si>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</si>
  <si>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</si>
  <si>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</si>
  <si>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</si>
  <si>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</si>
  <si>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</si>
  <si>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</si>
  <si>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</si>
  <si>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</si>
  <si>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</si>
  <si>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</si>
  <si>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</si>
  <si>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</si>
  <si>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</si>
  <si>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</si>
  <si>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</si>
  <si>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</si>
  <si>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</si>
  <si>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</si>
  <si>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</si>
  <si>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</si>
  <si>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</si>
  <si>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</si>
  <si>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</si>
  <si>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</si>
  <si>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</si>
  <si>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</si>
  <si>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</si>
  <si>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</si>
  <si>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</si>
  <si>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</si>
  <si>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</si>
  <si>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</si>
  <si>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</si>
  <si>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</si>
  <si>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</si>
  <si>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</si>
  <si>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</si>
  <si>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</si>
  <si>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</si>
  <si>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</si>
  <si>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</si>
  <si>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</si>
  <si>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</si>
  <si>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</si>
  <si>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</si>
  <si>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</si>
  <si>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</si>
  <si>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</si>
  <si>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</si>
  <si>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</si>
  <si>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</si>
  <si>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</si>
  <si>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</si>
  <si>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</si>
  <si>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</si>
  <si>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</si>
  <si>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</si>
  <si>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</si>
  <si>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</si>
  <si>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</si>
  <si>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</si>
  <si>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</si>
  <si>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</si>
  <si>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</si>
  <si>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</si>
  <si>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</si>
  <si>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</si>
  <si>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</si>
  <si>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</si>
  <si>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</si>
  <si>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</si>
  <si>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</si>
  <si>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</si>
  <si>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</si>
  <si>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</si>
  <si>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</si>
  <si>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</si>
  <si>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</si>
  <si>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</si>
  <si>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</si>
  <si>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</si>
  <si>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</si>
  <si>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</si>
  <si>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</si>
  <si>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</si>
  <si>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</si>
  <si>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</si>
  <si>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</si>
  <si>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</si>
  <si>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</si>
  <si>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</si>
  <si>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</si>
  <si>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</si>
  <si>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</si>
  <si>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</si>
  <si>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</si>
  <si>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</si>
  <si>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</si>
  <si>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</si>
  <si>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</si>
  <si>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</si>
  <si>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</si>
  <si>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</si>
  <si>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</si>
  <si>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</si>
  <si>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</si>
  <si>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</si>
  <si>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</si>
  <si>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</si>
  <si>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</si>
  <si>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</si>
  <si>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</si>
  <si>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</si>
  <si>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</si>
  <si>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</si>
  <si>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</si>
  <si>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</si>
  <si>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</si>
  <si>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</si>
  <si>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</si>
  <si>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</si>
  <si>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</si>
  <si>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</si>
  <si>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</si>
  <si>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</si>
  <si>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</si>
  <si>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</si>
  <si>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</si>
  <si>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</si>
  <si>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</si>
  <si>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</si>
  <si>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</si>
  <si>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</si>
  <si>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</si>
  <si>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</si>
  <si>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</si>
  <si>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</si>
  <si>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</si>
  <si>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</si>
  <si>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</si>
  <si>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</si>
  <si>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</si>
  <si>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</si>
  <si>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</si>
  <si>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</si>
  <si>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</si>
  <si>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</si>
  <si>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</si>
  <si>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</si>
  <si>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</si>
  <si>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</si>
  <si>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</si>
  <si>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</si>
  <si>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</si>
  <si>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</si>
  <si>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</si>
  <si>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</si>
  <si>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</si>
  <si>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</si>
  <si>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</si>
  <si>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</si>
  <si>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</si>
  <si>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</si>
  <si>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</si>
  <si>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</si>
  <si>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</si>
  <si>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</si>
  <si>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</si>
  <si>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</si>
  <si>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</si>
  <si>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</si>
  <si>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</si>
  <si>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</si>
  <si>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</si>
  <si>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</si>
  <si>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</si>
  <si>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</si>
  <si>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</si>
  <si>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</si>
  <si>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</si>
  <si>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</si>
  <si>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</si>
  <si>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</si>
  <si>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</si>
  <si>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</si>
  <si>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</si>
  <si>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</si>
  <si>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</si>
  <si>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</si>
  <si>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</si>
  <si>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</si>
  <si>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</si>
  <si>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</si>
  <si>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</si>
  <si>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</si>
  <si>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</si>
  <si>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</si>
  <si>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</si>
  <si>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</si>
  <si>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</si>
  <si>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</si>
  <si>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</si>
  <si>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</si>
  <si>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</si>
  <si>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</si>
  <si>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</si>
  <si>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</si>
  <si>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</si>
  <si>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</si>
  <si>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</si>
  <si>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</si>
  <si>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</si>
  <si>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</si>
  <si>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</si>
  <si>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</si>
  <si>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</si>
  <si>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</si>
  <si>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</si>
  <si>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</si>
  <si>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</si>
  <si>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</si>
  <si>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</si>
  <si>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</si>
  <si>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</si>
  <si>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</si>
  <si>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</si>
  <si>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</si>
  <si>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</si>
  <si>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</si>
  <si>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</si>
  <si>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</si>
  <si>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</si>
  <si>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</si>
  <si>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</si>
  <si>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</si>
  <si>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</si>
  <si>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</si>
  <si>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</si>
  <si>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</si>
  <si>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</si>
  <si>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</si>
  <si>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</si>
  <si>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</si>
  <si>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</si>
  <si>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</si>
  <si>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</si>
  <si>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</si>
  <si>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</si>
  <si>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</si>
  <si>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</si>
  <si>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</si>
  <si>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</si>
  <si>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</si>
  <si>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</si>
  <si>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</si>
  <si>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</si>
  <si>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</si>
  <si>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</si>
  <si>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</si>
  <si>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</si>
  <si>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</si>
  <si>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</si>
  <si>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</si>
  <si>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</si>
  <si>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</si>
  <si>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</si>
  <si>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</si>
  <si>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</si>
  <si>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</si>
  <si>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</si>
  <si>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</si>
  <si>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</si>
  <si>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</si>
  <si>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</si>
  <si>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</si>
  <si>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</si>
  <si>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</si>
  <si>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</si>
  <si>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</si>
  <si>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</si>
  <si>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</si>
  <si>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</si>
  <si>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</si>
  <si>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</si>
  <si>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</si>
  <si>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</si>
  <si>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</si>
  <si>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</si>
  <si>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</si>
  <si>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</si>
  <si>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</si>
  <si>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</si>
  <si>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</si>
  <si>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</si>
  <si>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</si>
  <si>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</si>
  <si>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</si>
  <si>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</si>
  <si>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</si>
  <si>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</si>
  <si>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</si>
  <si>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</si>
  <si>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</si>
  <si>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</si>
  <si>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</si>
  <si>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</si>
  <si>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</si>
  <si>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</si>
  <si>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</si>
  <si>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</si>
  <si>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</si>
  <si>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</si>
  <si>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</si>
  <si>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</si>
  <si>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</si>
  <si>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</si>
  <si>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</si>
  <si>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</si>
  <si>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</si>
  <si>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</si>
  <si>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</si>
  <si>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</si>
  <si>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</si>
  <si>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</si>
  <si>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</si>
  <si>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</si>
  <si>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</si>
  <si>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</si>
  <si>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</si>
  <si>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</si>
  <si>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</si>
  <si>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</si>
  <si>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</si>
  <si>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</si>
  <si>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</si>
  <si>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</si>
  <si>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</si>
  <si>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</si>
  <si>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</si>
  <si>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</si>
  <si>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</si>
  <si>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</si>
  <si>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</si>
  <si>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</si>
  <si>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</si>
  <si>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</si>
  <si>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</si>
  <si>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</si>
  <si>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</si>
  <si>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</si>
  <si>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</si>
  <si>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</si>
  <si>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</si>
  <si>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</si>
  <si>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</si>
  <si>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</si>
  <si>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</si>
  <si>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</si>
  <si>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</si>
  <si>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</si>
  <si>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</si>
  <si>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</si>
  <si>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</si>
  <si>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</si>
  <si>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</si>
  <si>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</si>
  <si>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</si>
  <si>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</si>
  <si>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</si>
  <si>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</si>
  <si>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</si>
  <si>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</si>
  <si>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</si>
  <si>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</si>
  <si>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</si>
  <si>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</si>
  <si>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</si>
  <si>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</si>
  <si>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</si>
  <si>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</si>
  <si>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</si>
  <si>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</si>
  <si>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</si>
  <si>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</si>
  <si>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</si>
  <si>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</si>
  <si>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</si>
  <si>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</si>
  <si>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</si>
  <si>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</si>
  <si>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</si>
  <si>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</si>
  <si>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</si>
  <si>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</si>
  <si>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</si>
  <si>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</si>
  <si>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</si>
  <si>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</si>
  <si>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</si>
  <si>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</si>
  <si>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</si>
  <si>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</si>
  <si>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</si>
  <si>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</si>
  <si>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</si>
  <si>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</si>
  <si>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</si>
  <si>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</si>
  <si>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</si>
  <si>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</si>
  <si>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</si>
  <si>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</si>
  <si>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</si>
  <si>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</si>
  <si>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</si>
  <si>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</si>
  <si>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</si>
  <si>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</si>
  <si>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</si>
  <si>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</si>
  <si>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</si>
  <si>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</si>
  <si>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</si>
  <si>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</si>
  <si>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</si>
  <si>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</si>
  <si>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</si>
  <si>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</si>
  <si>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</si>
  <si>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</si>
  <si>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</si>
  <si>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</si>
  <si>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</si>
  <si>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</si>
  <si>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</si>
  <si>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</si>
  <si>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</si>
  <si>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</si>
  <si>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</si>
  <si>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</si>
  <si>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</si>
  <si>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</si>
  <si>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</si>
  <si>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</si>
  <si>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</si>
  <si>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</si>
  <si>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</si>
  <si>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</si>
  <si>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</si>
  <si>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</si>
  <si>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</si>
  <si>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</si>
  <si>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</si>
  <si>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</si>
  <si>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</si>
  <si>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</si>
  <si>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</si>
  <si>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</si>
  <si>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</si>
  <si>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</si>
  <si>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</si>
  <si>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</si>
  <si>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</si>
  <si>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</si>
  <si>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</si>
  <si>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</si>
  <si>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</si>
  <si>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</si>
  <si>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</si>
  <si>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</si>
  <si>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</si>
  <si>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</si>
  <si>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</si>
  <si>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</si>
  <si>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</si>
  <si>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</si>
  <si>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</si>
  <si>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</si>
  <si>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</si>
  <si>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</si>
  <si>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</si>
  <si>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</si>
  <si>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</si>
  <si>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</si>
  <si>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</si>
  <si>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</si>
  <si>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</si>
  <si>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</si>
  <si>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</si>
  <si>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</si>
  <si>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</si>
  <si>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</si>
  <si>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</si>
  <si>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</si>
  <si>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</si>
  <si>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</si>
  <si>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</si>
  <si>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</si>
  <si>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</si>
  <si>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</si>
  <si>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</si>
  <si>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</si>
  <si>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</si>
  <si>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</si>
  <si>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</si>
  <si>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</si>
  <si>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</si>
  <si>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</si>
  <si>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</si>
  <si>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</si>
  <si>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</si>
  <si>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</si>
  <si>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</si>
  <si>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</si>
  <si>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</si>
  <si>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</si>
  <si>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</si>
  <si>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</si>
  <si>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</si>
  <si>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</si>
  <si>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</si>
  <si>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</si>
  <si>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</si>
  <si>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</si>
  <si>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</si>
  <si>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</si>
  <si>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</si>
  <si>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</si>
  <si>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</si>
  <si>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</si>
  <si>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</si>
  <si>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</si>
  <si>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</si>
  <si>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</si>
  <si>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</si>
  <si>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</si>
  <si>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</si>
  <si>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</si>
  <si>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</si>
  <si>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</si>
  <si>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</si>
  <si>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</si>
  <si>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</si>
  <si>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</si>
  <si>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</si>
  <si>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</si>
  <si>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</si>
  <si>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</si>
  <si>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</si>
  <si>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</si>
  <si>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</si>
  <si>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</si>
  <si>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</si>
  <si>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</si>
  <si>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</si>
  <si>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</si>
  <si>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</si>
  <si>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</si>
  <si>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</si>
  <si>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</si>
  <si>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</si>
  <si>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</si>
  <si>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</si>
  <si>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</si>
  <si>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</si>
  <si>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</si>
  <si>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</si>
  <si>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</si>
  <si>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</si>
  <si>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</si>
  <si>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</si>
  <si>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</si>
  <si>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</si>
  <si>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</si>
  <si>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</si>
  <si>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</si>
  <si>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</si>
  <si>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</si>
  <si>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</si>
  <si>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</si>
  <si>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</si>
  <si>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</si>
  <si>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</si>
  <si>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</si>
  <si>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</si>
  <si>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</si>
  <si>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</si>
  <si>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</si>
  <si>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</si>
  <si>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</si>
  <si>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</si>
  <si>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</si>
  <si>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</si>
  <si>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</si>
  <si>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</si>
  <si>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</si>
  <si>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</si>
  <si>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</si>
  <si>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</si>
  <si>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</si>
  <si>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</si>
  <si>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</si>
  <si>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</si>
  <si>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</si>
  <si>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</si>
  <si>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</si>
  <si>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</si>
  <si>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</si>
  <si>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</si>
  <si>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</si>
  <si>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</si>
  <si>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</si>
  <si>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</si>
  <si>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</si>
  <si>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</si>
  <si>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</si>
  <si>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</si>
  <si>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</si>
  <si>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</si>
  <si>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</si>
  <si>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</si>
  <si>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</si>
  <si>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</si>
  <si>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</si>
  <si>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</si>
  <si>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</si>
  <si>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</si>
  <si>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</si>
  <si>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</si>
  <si>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</si>
  <si>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</si>
  <si>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</si>
  <si>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</si>
  <si>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</si>
  <si>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</si>
  <si>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</si>
  <si>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</si>
  <si>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</si>
  <si>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</si>
  <si>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</si>
  <si>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</si>
  <si>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</si>
  <si>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</si>
  <si>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</si>
  <si>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</si>
  <si>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</si>
  <si>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</si>
  <si>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</si>
  <si>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</si>
  <si>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</si>
  <si>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</si>
  <si>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</si>
  <si>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</si>
  <si>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</si>
  <si>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</si>
  <si>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</si>
  <si>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</si>
  <si>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</si>
  <si>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</si>
  <si>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</si>
  <si>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</si>
  <si>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</si>
  <si>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</si>
  <si>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</si>
  <si>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</si>
  <si>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</si>
  <si>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</si>
  <si>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</si>
  <si>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</si>
  <si>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</si>
  <si>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</si>
  <si>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</si>
  <si>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</si>
  <si>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</si>
  <si>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</si>
  <si>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</si>
  <si>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</si>
  <si>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</si>
  <si>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</si>
  <si>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</si>
  <si>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</si>
  <si>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</si>
  <si>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</si>
  <si>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</si>
  <si>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</si>
  <si>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</si>
  <si>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</si>
  <si>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</si>
  <si>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</si>
  <si>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</si>
  <si>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</si>
  <si>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</si>
  <si>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</si>
  <si>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</si>
  <si>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</si>
  <si>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</si>
  <si>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</si>
  <si>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</si>
  <si>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</si>
  <si>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</si>
  <si>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</si>
  <si>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</si>
  <si>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</si>
  <si>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</si>
  <si>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</si>
  <si>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</si>
  <si>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</si>
  <si>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</si>
  <si>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</si>
  <si>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</si>
  <si>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</si>
  <si>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</si>
  <si>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</si>
  <si>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</si>
  <si>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</si>
  <si>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</si>
  <si>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</si>
  <si>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</si>
  <si>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</si>
  <si>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</si>
  <si>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</si>
  <si>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</si>
  <si>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</si>
  <si>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</si>
  <si>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</si>
  <si>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</si>
  <si>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</si>
  <si>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</si>
  <si>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</si>
  <si>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</si>
  <si>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</si>
  <si>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</si>
  <si>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</si>
  <si>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</si>
  <si>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</si>
  <si>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</si>
  <si>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</si>
  <si>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</si>
  <si>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</si>
  <si>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</si>
  <si>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</si>
  <si>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</si>
  <si>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</si>
  <si>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</si>
  <si>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</si>
  <si>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</si>
  <si>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</si>
  <si>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</si>
  <si>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</si>
  <si>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</si>
  <si>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</si>
  <si>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</si>
  <si>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</si>
  <si>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</si>
  <si>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</si>
  <si>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</si>
  <si>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</si>
  <si>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</si>
  <si>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</si>
  <si>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</si>
  <si>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</si>
  <si>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</si>
  <si>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</si>
  <si>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</si>
  <si>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</si>
  <si>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</si>
  <si>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</si>
  <si>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</si>
  <si>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</si>
  <si>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</si>
  <si>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</si>
  <si>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</si>
  <si>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</si>
  <si>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</si>
  <si>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</si>
  <si>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</si>
  <si>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</si>
  <si>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</si>
  <si>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</si>
  <si>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</si>
  <si>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</si>
  <si>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</si>
  <si>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</si>
  <si>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</si>
  <si>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</si>
  <si>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</si>
  <si>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</si>
  <si>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</si>
  <si>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</si>
  <si>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</si>
  <si>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</si>
  <si>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</si>
  <si>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</si>
  <si>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</si>
  <si>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</si>
  <si>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</si>
  <si>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</si>
  <si>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</si>
  <si>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</si>
  <si>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</si>
  <si>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</si>
  <si>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</si>
  <si>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</si>
  <si>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</si>
  <si>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</si>
  <si>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</si>
  <si>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</si>
  <si>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</si>
  <si>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</si>
  <si>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</si>
  <si>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</si>
  <si>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</si>
  <si>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</si>
  <si>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</si>
  <si>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</si>
  <si>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</si>
  <si>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</si>
  <si>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</si>
  <si>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</si>
  <si>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</si>
  <si>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</si>
  <si>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</si>
  <si>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</si>
  <si>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</si>
  <si>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</si>
  <si>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</si>
  <si>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</si>
  <si>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</si>
  <si>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</si>
  <si>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</si>
  <si>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</si>
  <si>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</si>
  <si>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</si>
  <si>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</si>
  <si>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</si>
  <si>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</si>
  <si>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</si>
  <si>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</si>
  <si>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</si>
  <si>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</si>
  <si>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</si>
  <si>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</si>
  <si>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</si>
  <si>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</si>
  <si>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</si>
  <si>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</si>
  <si>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</si>
  <si>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</si>
  <si>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</si>
  <si>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</si>
  <si>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</si>
  <si>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</si>
  <si>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</si>
  <si>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</si>
  <si>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</si>
  <si>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</si>
  <si>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</si>
  <si>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</si>
  <si>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</si>
  <si>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</si>
  <si>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</si>
  <si>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</si>
  <si>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</si>
  <si>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</si>
  <si>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</si>
  <si>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</si>
  <si>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</si>
  <si>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</si>
  <si>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</si>
  <si>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</si>
  <si>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</si>
  <si>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</si>
  <si>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</si>
  <si>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</si>
  <si>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</si>
  <si>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</si>
  <si>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</si>
  <si>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</si>
  <si>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</si>
  <si>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</si>
  <si>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</si>
  <si>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</si>
  <si>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</si>
  <si>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</si>
  <si>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</si>
  <si>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</si>
  <si>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</si>
  <si>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</si>
  <si>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</si>
  <si>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</si>
  <si>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</si>
  <si>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</si>
  <si>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</si>
  <si>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</si>
  <si>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</si>
  <si>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</si>
  <si>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</si>
  <si>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</si>
  <si>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</si>
  <si>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</si>
  <si>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</si>
  <si>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</si>
  <si>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</si>
  <si>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</si>
  <si>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</si>
  <si>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</si>
  <si>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</si>
  <si>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</si>
  <si>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</si>
  <si>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</si>
  <si>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</si>
  <si>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</si>
  <si>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</si>
  <si>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</si>
  <si>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</si>
  <si>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</si>
  <si>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</si>
  <si>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</si>
  <si>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</si>
  <si>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</si>
  <si>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</si>
  <si>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</si>
  <si>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</si>
  <si>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</si>
  <si>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</si>
  <si>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</si>
  <si>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</si>
  <si>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</si>
  <si>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</si>
  <si>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</si>
  <si>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</si>
  <si>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</si>
  <si>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</si>
  <si>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</si>
  <si>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</si>
  <si>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</si>
  <si>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</si>
  <si>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</si>
  <si>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</si>
  <si>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</si>
  <si>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</si>
  <si>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</si>
  <si>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</si>
  <si>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</si>
  <si>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</si>
  <si>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</si>
  <si>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</si>
  <si>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</si>
  <si>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</si>
  <si>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</si>
  <si>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</si>
  <si>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</si>
  <si>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</si>
  <si>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</si>
  <si>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</si>
  <si>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</si>
  <si>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</si>
  <si>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</si>
  <si>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</si>
  <si>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</si>
  <si>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</si>
  <si>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</si>
  <si>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</si>
  <si>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</si>
  <si>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</si>
  <si>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</si>
  <si>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</si>
  <si>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</si>
  <si>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</si>
  <si>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</si>
  <si>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</si>
  <si>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</si>
  <si>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</si>
  <si>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</si>
  <si>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</si>
  <si>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</si>
  <si>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</si>
  <si>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</si>
  <si>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</si>
  <si>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</si>
  <si>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</si>
  <si>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</si>
  <si>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</si>
  <si>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</si>
  <si>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</si>
  <si>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</si>
  <si>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</si>
  <si>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</si>
  <si>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</si>
  <si>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</si>
  <si>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</si>
  <si>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</si>
  <si>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</si>
  <si>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</si>
  <si>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</si>
  <si>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</si>
  <si>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</si>
  <si>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</si>
  <si>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</si>
  <si>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</si>
  <si>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</si>
  <si>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</si>
  <si>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</si>
  <si>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</si>
  <si>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</si>
  <si>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</si>
  <si>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</si>
  <si>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</si>
  <si>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</si>
  <si>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</si>
  <si>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</si>
  <si>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</si>
  <si>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</si>
  <si>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</si>
  <si>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</si>
  <si>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</si>
  <si>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</si>
  <si>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</si>
  <si>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</si>
  <si>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</si>
  <si>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</si>
  <si>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</si>
  <si>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</si>
  <si>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</si>
  <si>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</si>
  <si>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</si>
  <si>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</si>
  <si>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</si>
  <si>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</si>
  <si>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</si>
  <si>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</si>
  <si>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</si>
  <si>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</si>
  <si>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</si>
  <si>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</si>
  <si>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</si>
  <si>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</si>
  <si>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</si>
  <si>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</si>
  <si>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</si>
  <si>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</si>
  <si>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</si>
  <si>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</si>
  <si>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</si>
  <si>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</si>
  <si>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</si>
  <si>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</si>
  <si>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</si>
  <si>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</si>
  <si>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</si>
  <si>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</si>
  <si>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</si>
  <si>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</si>
  <si>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</si>
  <si>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</si>
  <si>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</si>
  <si>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</si>
  <si>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</si>
  <si>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</si>
  <si>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</si>
  <si>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</si>
  <si>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</si>
  <si>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</si>
  <si>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</si>
  <si>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</si>
  <si>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</si>
  <si>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</si>
  <si>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</si>
  <si>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</si>
  <si>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</si>
  <si>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</si>
  <si>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</si>
  <si>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</si>
  <si>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</si>
  <si>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</si>
  <si>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</si>
  <si>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</si>
  <si>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</si>
  <si>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</si>
  <si>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</si>
  <si>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</si>
  <si>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</si>
  <si>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</si>
  <si>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</si>
  <si>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</si>
  <si>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</si>
  <si>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</si>
  <si>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</si>
  <si>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</si>
  <si>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</si>
  <si>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</si>
  <si>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</si>
  <si>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</si>
  <si>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</si>
  <si>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</si>
  <si>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</si>
  <si>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</si>
  <si>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</si>
  <si>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</si>
  <si>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</si>
  <si>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</si>
  <si>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</si>
  <si>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</si>
  <si>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</si>
  <si>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</si>
  <si>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</si>
  <si>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</si>
  <si>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</si>
  <si>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</si>
  <si>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</si>
  <si>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</si>
  <si>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</si>
  <si>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</si>
  <si>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</si>
  <si>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</si>
  <si>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</si>
  <si>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</si>
  <si>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</si>
  <si>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</si>
  <si>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</si>
  <si>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</si>
  <si>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</si>
  <si>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</si>
  <si>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</si>
  <si>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</si>
  <si>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</si>
  <si>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</si>
  <si>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</si>
  <si>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</si>
  <si>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</si>
  <si>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</si>
  <si>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</si>
  <si>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</si>
  <si>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</si>
  <si>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</si>
  <si>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</si>
  <si>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</si>
  <si>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</si>
  <si>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</si>
  <si>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</si>
  <si>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</si>
  <si>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</si>
  <si>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</si>
  <si>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</si>
  <si>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</si>
  <si>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</si>
  <si>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</si>
  <si>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</si>
  <si>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</si>
  <si>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</si>
  <si>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</si>
  <si>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</si>
  <si>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</si>
  <si>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</si>
  <si>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</si>
  <si>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</si>
  <si>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</si>
  <si>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</si>
  <si>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</si>
  <si>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</si>
  <si>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</si>
  <si>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</si>
  <si>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</si>
  <si>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</si>
  <si>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</si>
  <si>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</si>
  <si>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</si>
  <si>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</si>
  <si>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</si>
  <si>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</si>
  <si>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</si>
  <si>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</si>
  <si>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</si>
  <si>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</si>
  <si>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</si>
  <si>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</si>
  <si>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</si>
  <si>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</si>
  <si>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</si>
  <si>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</si>
  <si>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</si>
  <si>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</si>
  <si>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</si>
  <si>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</si>
  <si>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</si>
  <si>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</si>
  <si>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</si>
  <si>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</si>
  <si>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</si>
  <si>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</si>
  <si>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</si>
  <si>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</si>
  <si>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</si>
  <si>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</si>
  <si>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</si>
  <si>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</si>
  <si>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</si>
  <si>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</si>
  <si>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</si>
  <si>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</si>
  <si>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</si>
  <si>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</si>
  <si>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</si>
  <si>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</si>
  <si>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</si>
  <si>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</si>
  <si>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</si>
  <si>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</si>
  <si>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</si>
  <si>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</si>
  <si>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</si>
  <si>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</si>
  <si>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</si>
  <si>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</si>
  <si>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</si>
  <si>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</si>
  <si>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</si>
  <si>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</si>
  <si>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</si>
  <si>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</si>
  <si>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</si>
  <si>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</si>
  <si>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</si>
  <si>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</si>
  <si>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</si>
  <si>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</si>
  <si>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</si>
  <si>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</si>
  <si>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</si>
  <si>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</si>
  <si>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</si>
  <si>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</si>
  <si>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</si>
  <si>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</si>
  <si>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</si>
  <si>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</si>
  <si>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</si>
  <si>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</si>
  <si>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</si>
  <si>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</si>
  <si>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</si>
  <si>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</si>
  <si>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</si>
  <si>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</si>
  <si>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</si>
  <si>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</si>
  <si>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</si>
  <si>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</si>
  <si>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</si>
  <si>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</si>
  <si>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</si>
  <si>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</si>
  <si>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</si>
  <si>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</si>
  <si>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</si>
  <si>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</si>
  <si>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</si>
  <si>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</si>
  <si>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</si>
  <si>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</si>
  <si>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</si>
  <si>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</si>
  <si>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</si>
  <si>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</si>
  <si>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</si>
  <si>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</si>
  <si>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</si>
  <si>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</si>
  <si>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</si>
  <si>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</si>
  <si>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</si>
  <si>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</si>
  <si>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</si>
  <si>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</si>
  <si>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</si>
  <si>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</si>
  <si>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</si>
  <si>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</si>
  <si>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</si>
  <si>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</si>
  <si>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</si>
  <si>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</si>
  <si>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</si>
  <si>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</si>
  <si>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</si>
  <si>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</si>
  <si>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</si>
  <si>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</si>
  <si>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</si>
  <si>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</si>
  <si>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</si>
  <si>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</si>
  <si>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</si>
  <si>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</si>
  <si>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</si>
  <si>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</si>
  <si>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</si>
  <si>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</si>
  <si>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</si>
  <si>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</si>
  <si>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</si>
  <si>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</si>
  <si>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</si>
  <si>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</si>
  <si>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</si>
  <si>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</si>
  <si>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</si>
  <si>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</si>
  <si>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</si>
  <si>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</si>
  <si>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</si>
  <si>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</si>
  <si>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</si>
  <si>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</si>
  <si>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</si>
  <si>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</si>
  <si>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</si>
  <si>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</si>
  <si>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</si>
  <si>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</si>
  <si>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</si>
  <si>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</si>
  <si>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</si>
  <si>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</si>
  <si>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</si>
  <si>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</si>
  <si>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</si>
  <si>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</si>
  <si>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</si>
  <si>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</si>
  <si>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</si>
  <si>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</si>
  <si>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</si>
  <si>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</si>
  <si>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</si>
  <si>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</si>
  <si>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</si>
  <si>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</si>
  <si>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</si>
  <si>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</si>
  <si>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</si>
  <si>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</si>
  <si>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</si>
  <si>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</si>
  <si>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</si>
  <si>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</si>
  <si>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</si>
  <si>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</si>
  <si>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</si>
  <si>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</si>
  <si>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</si>
  <si>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</si>
  <si>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</si>
  <si>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</si>
  <si>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</si>
  <si>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</si>
  <si>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</si>
  <si>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</si>
  <si>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</si>
  <si>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</si>
  <si>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</si>
  <si>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</si>
  <si>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</si>
  <si>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</si>
  <si>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</si>
  <si>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</si>
  <si>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</si>
  <si>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</si>
  <si>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</si>
  <si>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</si>
  <si>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</si>
  <si>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</si>
  <si>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</si>
  <si>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</si>
  <si>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</si>
  <si>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</si>
  <si>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</si>
  <si>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</si>
  <si>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</si>
  <si>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</si>
  <si>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</si>
  <si>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</si>
  <si>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</si>
  <si>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</si>
  <si>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</si>
  <si>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</si>
  <si>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</si>
  <si>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</si>
  <si>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</si>
  <si>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</si>
  <si>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</si>
  <si>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</si>
  <si>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</si>
  <si>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</si>
  <si>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</si>
  <si>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</si>
  <si>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</si>
  <si>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</si>
  <si>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</si>
  <si>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</si>
  <si>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</si>
  <si>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</si>
  <si>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</si>
  <si>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</si>
  <si>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</si>
  <si>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</si>
  <si>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</si>
  <si>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</si>
  <si>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</si>
  <si>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</si>
  <si>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</si>
  <si>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</si>
  <si>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</si>
  <si>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</si>
  <si>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</si>
  <si>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</si>
  <si>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</si>
  <si>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</si>
  <si>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</si>
  <si>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</si>
  <si>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</si>
  <si>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</si>
  <si>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</si>
  <si>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</si>
  <si>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</si>
  <si>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</si>
  <si>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</si>
  <si>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</si>
  <si>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</si>
  <si>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</si>
  <si>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</si>
  <si>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</si>
  <si>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</si>
  <si>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</si>
  <si>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</si>
  <si>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</si>
  <si>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</si>
  <si>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</si>
  <si>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</si>
  <si>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</si>
  <si>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</si>
  <si>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</si>
  <si>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</si>
  <si>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</si>
  <si>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</si>
  <si>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</si>
  <si>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</si>
  <si>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</si>
  <si>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</si>
  <si>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</si>
  <si>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</si>
  <si>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</si>
  <si>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</si>
  <si>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</si>
  <si>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</si>
  <si>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</si>
  <si>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</si>
  <si>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</si>
  <si>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</si>
  <si>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</si>
  <si>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</si>
  <si>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</si>
  <si>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</si>
  <si>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</si>
  <si>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</si>
  <si>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</si>
  <si>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</si>
  <si>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</si>
  <si>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</si>
  <si>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</si>
  <si>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</si>
  <si>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</si>
  <si>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</si>
  <si>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</si>
  <si>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</si>
  <si>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</si>
  <si>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</si>
  <si>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</si>
  <si>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</si>
  <si>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</si>
  <si>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</si>
  <si>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</si>
  <si>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</si>
  <si>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</si>
  <si>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</si>
  <si>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</si>
  <si>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</si>
  <si>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</si>
  <si>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</si>
  <si>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</si>
  <si>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</si>
  <si>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</si>
  <si>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</si>
  <si>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</si>
  <si>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</si>
  <si>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</si>
  <si>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</si>
  <si>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</si>
  <si>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</si>
  <si>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</si>
  <si>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</si>
  <si>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</si>
  <si>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</si>
  <si>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</si>
  <si>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</si>
  <si>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</si>
  <si>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</si>
  <si>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</si>
  <si>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</si>
  <si>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</si>
  <si>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</si>
  <si>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</si>
  <si>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</si>
  <si>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</si>
  <si>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</si>
  <si>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</si>
  <si>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</si>
  <si>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</si>
  <si>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</si>
  <si>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</si>
  <si>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</si>
  <si>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</si>
  <si>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</si>
  <si>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</si>
  <si>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</si>
  <si>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</si>
  <si>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</si>
  <si>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</si>
  <si>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</si>
  <si>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</si>
  <si>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</si>
  <si>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</si>
  <si>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</si>
  <si>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</si>
  <si>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</si>
  <si>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</si>
  <si>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</si>
  <si>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</si>
  <si>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</si>
  <si>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</si>
  <si>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</si>
  <si>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</si>
  <si>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</si>
  <si>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</si>
  <si>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</si>
  <si>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</si>
  <si>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</si>
  <si>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</si>
  <si>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</si>
  <si>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</si>
  <si>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</si>
  <si>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</si>
  <si>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</si>
  <si>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</si>
  <si>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</si>
  <si>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</si>
  <si>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</si>
  <si>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</si>
  <si>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</si>
  <si>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</si>
  <si>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</si>
  <si>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</si>
  <si>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</si>
  <si>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</si>
  <si>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</si>
  <si>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</si>
  <si>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</si>
  <si>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</si>
  <si>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</si>
  <si>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</si>
  <si>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</si>
  <si>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</si>
  <si>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</si>
  <si>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</si>
  <si>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</si>
  <si>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</si>
  <si>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</si>
  <si>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</si>
  <si>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</si>
  <si>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</si>
  <si>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</si>
  <si>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</si>
  <si>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</si>
  <si>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</si>
  <si>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</si>
  <si>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</si>
  <si>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</si>
  <si>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</si>
  <si>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</si>
  <si>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</si>
  <si>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</si>
  <si>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</si>
  <si>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</si>
  <si>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</si>
  <si>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</si>
  <si>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</si>
  <si>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</si>
  <si>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</si>
  <si>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</si>
  <si>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</si>
  <si>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</si>
  <si>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</si>
  <si>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</si>
  <si>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</si>
  <si>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</si>
  <si>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</si>
  <si>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</si>
  <si>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</si>
  <si>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</si>
  <si>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</si>
  <si>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</si>
  <si>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</si>
  <si>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</si>
  <si>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</si>
  <si>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</si>
  <si>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</si>
  <si>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</si>
  <si>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</si>
  <si>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</si>
  <si>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</si>
  <si>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</si>
  <si>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</si>
  <si>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</si>
  <si>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</si>
  <si>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</si>
  <si>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</si>
  <si>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</si>
  <si>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</si>
  <si>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</si>
  <si>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</si>
  <si>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</si>
  <si>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</si>
  <si>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</si>
  <si>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</si>
  <si>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</si>
  <si>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</si>
  <si>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</si>
  <si>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</si>
  <si>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</si>
  <si>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</si>
  <si>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</si>
  <si>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</si>
  <si>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</si>
  <si>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</si>
  <si>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</si>
  <si>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</si>
  <si>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</si>
  <si>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</si>
  <si>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</si>
  <si>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</si>
  <si>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</si>
  <si>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</si>
  <si>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</si>
  <si>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</si>
  <si>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</si>
  <si>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</si>
  <si>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</si>
  <si>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</si>
  <si>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</si>
  <si>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</si>
  <si>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</si>
  <si>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</si>
  <si>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</si>
  <si>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</si>
  <si>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</si>
  <si>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</si>
  <si>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</si>
  <si>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</si>
  <si>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</si>
  <si>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</si>
  <si>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</si>
  <si>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</si>
  <si>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</si>
  <si>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</si>
  <si>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</si>
  <si>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</si>
  <si>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</si>
  <si>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</si>
  <si>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</si>
  <si>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</si>
  <si>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</si>
  <si>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</si>
  <si>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</si>
  <si>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</si>
  <si>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</si>
  <si>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</si>
  <si>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</si>
  <si>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</si>
  <si>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</si>
  <si>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</si>
  <si>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</si>
  <si>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</si>
  <si>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</si>
  <si>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</si>
  <si>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</si>
  <si>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</si>
  <si>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</si>
  <si>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</si>
  <si>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</si>
  <si>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</si>
  <si>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</si>
  <si>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</si>
  <si>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</si>
  <si>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</si>
  <si>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</si>
  <si>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</si>
  <si>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</si>
  <si>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</si>
  <si>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</si>
  <si>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</si>
  <si>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</si>
  <si>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</si>
  <si>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</si>
  <si>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</si>
  <si>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</si>
  <si>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</si>
  <si>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</si>
  <si>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</si>
  <si>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</si>
  <si>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</si>
  <si>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</si>
  <si>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</si>
  <si>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</si>
  <si>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</si>
  <si>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</si>
  <si>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</si>
  <si>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</si>
  <si>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</si>
  <si>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</si>
  <si>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</si>
  <si>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</si>
  <si>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</si>
  <si>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</si>
  <si>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</si>
  <si>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</si>
  <si>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</si>
  <si>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</si>
  <si>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</si>
  <si>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</si>
  <si>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</si>
  <si>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</si>
  <si>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</si>
  <si>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</si>
  <si>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</si>
  <si>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</si>
  <si>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</si>
  <si>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</si>
  <si>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</si>
  <si>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</si>
  <si>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</si>
  <si>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</si>
  <si>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</si>
  <si>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</si>
  <si>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</si>
  <si>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</si>
  <si>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</si>
  <si>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</si>
  <si>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</si>
  <si>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</si>
  <si>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</si>
  <si>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</si>
  <si>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</si>
  <si>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</si>
  <si>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</si>
  <si>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</si>
  <si>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</si>
  <si>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</si>
  <si>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</si>
  <si>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</si>
  <si>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</si>
  <si>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</si>
  <si>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</si>
  <si>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</si>
  <si>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</si>
  <si>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</si>
  <si>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</si>
  <si>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</si>
  <si>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</si>
  <si>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</si>
  <si>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</si>
  <si>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</si>
  <si>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</si>
  <si>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</si>
  <si>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</si>
  <si>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</si>
  <si>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</si>
  <si>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</si>
  <si>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</si>
  <si>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</si>
  <si>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</si>
  <si>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</si>
  <si>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</si>
  <si>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</si>
  <si>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</si>
  <si>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</si>
  <si>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</si>
  <si>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</si>
  <si>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</si>
  <si>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</si>
  <si>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</si>
  <si>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</si>
  <si>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</si>
  <si>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</si>
  <si>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</si>
  <si>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</si>
  <si>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</si>
  <si>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</si>
  <si>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</si>
  <si>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</si>
  <si>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</si>
  <si>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</si>
  <si>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</si>
  <si>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</si>
  <si>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</si>
  <si>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</si>
  <si>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</si>
  <si>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</si>
  <si>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</si>
  <si>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</si>
  <si>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</si>
  <si>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</si>
  <si>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</si>
  <si>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</si>
  <si>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</si>
  <si>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</si>
  <si>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</si>
  <si>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</si>
  <si>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</si>
  <si>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</si>
  <si>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</si>
  <si>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</si>
  <si>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</si>
  <si>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</si>
  <si>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</si>
  <si>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</si>
  <si>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</si>
  <si>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</si>
  <si>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</si>
  <si>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</si>
  <si>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</si>
  <si>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</si>
  <si>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</si>
  <si>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</si>
  <si>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</si>
  <si>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</si>
  <si>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</si>
  <si>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</si>
  <si>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</si>
  <si>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</si>
  <si>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</si>
  <si>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</si>
  <si>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</si>
  <si>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</si>
  <si>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</si>
  <si>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</si>
  <si>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</si>
  <si>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</si>
  <si>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</si>
  <si>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</si>
  <si>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</si>
  <si>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</si>
  <si>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</si>
  <si>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</si>
  <si>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</si>
  <si>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</si>
  <si>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</si>
  <si>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</si>
  <si>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</si>
  <si>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</si>
  <si>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</si>
  <si>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</si>
  <si>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</si>
  <si>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</si>
  <si>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</si>
  <si>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</si>
  <si>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</si>
  <si>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</si>
  <si>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</si>
  <si>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</si>
  <si>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</si>
  <si>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</si>
  <si>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</si>
  <si>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</si>
  <si>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</si>
  <si>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</si>
  <si>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</si>
  <si>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</si>
  <si>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</si>
  <si>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</si>
  <si>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</si>
  <si>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</si>
  <si>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</si>
  <si>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</si>
  <si>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</si>
  <si>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</si>
  <si>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</si>
  <si>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</si>
  <si>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</si>
  <si>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</si>
  <si>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</si>
  <si>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</si>
  <si>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</si>
  <si>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</si>
  <si>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</si>
  <si>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</si>
  <si>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</si>
  <si>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</si>
  <si>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</si>
  <si>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</si>
  <si>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</si>
  <si>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</si>
  <si>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</si>
  <si>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</si>
  <si>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</si>
  <si>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</si>
  <si>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</si>
  <si>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</si>
  <si>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</si>
  <si>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</si>
  <si>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</si>
  <si>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</si>
  <si>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</si>
  <si>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</si>
  <si>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</si>
  <si>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</si>
  <si>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</si>
  <si>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</si>
  <si>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</si>
  <si>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</si>
  <si>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</si>
  <si>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</si>
  <si>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</si>
  <si>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</si>
  <si>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</si>
  <si>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</si>
  <si>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</si>
  <si>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</si>
  <si>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</si>
  <si>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</si>
  <si>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</si>
  <si>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</si>
  <si>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</si>
  <si>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</si>
  <si>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</si>
  <si>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</si>
  <si>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</si>
  <si>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</si>
  <si>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</si>
  <si>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</si>
  <si>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</si>
  <si>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</si>
  <si>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</si>
  <si>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</si>
  <si>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</si>
  <si>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</si>
  <si>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</si>
  <si>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</si>
  <si>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</si>
  <si>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</si>
  <si>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</si>
  <si>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</si>
  <si>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</si>
  <si>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</si>
  <si>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</si>
  <si>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</si>
  <si>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</si>
  <si>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</si>
  <si>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</si>
  <si>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</si>
  <si>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</si>
  <si>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</si>
  <si>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</si>
  <si>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</si>
  <si>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</si>
  <si>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</si>
  <si>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</si>
  <si>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</si>
  <si>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</si>
  <si>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</si>
  <si>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</si>
  <si>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</si>
  <si>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</si>
  <si>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</si>
  <si>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</si>
  <si>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</si>
  <si>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</si>
  <si>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</si>
  <si>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</si>
  <si>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</si>
  <si>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</si>
  <si>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</si>
  <si>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</si>
  <si>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</si>
  <si>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</si>
  <si>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</si>
  <si>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</si>
  <si>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</si>
  <si>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</si>
  <si>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</si>
  <si>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</si>
  <si>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</si>
  <si>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</si>
  <si>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</si>
  <si>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</si>
  <si>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</si>
  <si>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</si>
  <si>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</si>
  <si>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</si>
  <si>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</si>
  <si>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</si>
  <si>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</si>
  <si>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</si>
  <si>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</si>
  <si>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</si>
  <si>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</si>
  <si>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</si>
  <si>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</si>
  <si>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</si>
  <si>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</si>
  <si>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</si>
  <si>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</si>
  <si>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</si>
  <si>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</si>
  <si>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</si>
  <si>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</si>
  <si>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</si>
  <si>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</si>
  <si>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</si>
  <si>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</si>
  <si>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</si>
  <si>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</si>
  <si>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</si>
  <si>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</si>
  <si>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</si>
  <si>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</si>
  <si>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</si>
  <si>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</si>
  <si>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</si>
  <si>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</si>
  <si>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</si>
  <si>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</si>
  <si>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</si>
  <si>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</si>
  <si>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</si>
  <si>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</si>
  <si>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</si>
  <si>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</si>
  <si>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</si>
  <si>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</si>
  <si>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</si>
  <si>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</si>
  <si>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</si>
  <si>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</si>
  <si>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</si>
  <si>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</si>
  <si>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</si>
  <si>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</si>
  <si>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</si>
  <si>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</si>
  <si>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</si>
  <si>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</si>
  <si>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</si>
  <si>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</si>
  <si>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</si>
  <si>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</si>
  <si>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</si>
  <si>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</si>
  <si>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</si>
  <si>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</si>
  <si>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</si>
  <si>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</si>
  <si>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</si>
  <si>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</si>
  <si>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</si>
  <si>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</si>
  <si>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</si>
  <si>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</si>
  <si>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</si>
  <si>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</si>
  <si>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</si>
  <si>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</si>
  <si>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</si>
  <si>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</si>
  <si>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</si>
  <si>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</si>
  <si>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</si>
  <si>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</si>
  <si>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</si>
  <si>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</si>
  <si>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</si>
  <si>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</si>
  <si>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</si>
  <si>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</si>
  <si>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</si>
  <si>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</si>
  <si>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</si>
  <si>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</si>
  <si>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</si>
  <si>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</si>
  <si>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</si>
  <si>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</si>
  <si>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</si>
  <si>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</si>
  <si>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</si>
  <si>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</si>
  <si>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</si>
  <si>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</si>
  <si>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</si>
  <si>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</si>
  <si>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</si>
  <si>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</si>
  <si>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</si>
  <si>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</si>
  <si>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</si>
  <si>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</si>
  <si>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</si>
  <si>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</si>
  <si>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</si>
  <si>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</si>
  <si>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</si>
  <si>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</si>
  <si>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</si>
  <si>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</si>
  <si>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</si>
  <si>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</si>
  <si>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</si>
  <si>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</si>
  <si>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</si>
  <si>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</si>
  <si>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</si>
  <si>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</si>
  <si>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</si>
  <si>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</si>
  <si>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</si>
  <si>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</si>
  <si>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</si>
  <si>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</si>
  <si>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</si>
  <si>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</si>
  <si>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</si>
  <si>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</si>
  <si>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</si>
  <si>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</si>
  <si>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</si>
  <si>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</si>
  <si>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</si>
  <si>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</si>
  <si>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</si>
  <si>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</si>
  <si>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</si>
  <si>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</si>
  <si>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</si>
  <si>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</si>
  <si>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</si>
  <si>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</si>
  <si>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</si>
  <si>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</si>
  <si>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</si>
  <si>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</si>
  <si>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</si>
  <si>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</si>
  <si>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</si>
  <si>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</si>
  <si>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</si>
  <si>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</si>
  <si>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</si>
  <si>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</si>
  <si>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</si>
  <si>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</si>
  <si>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</si>
  <si>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</si>
  <si>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</si>
  <si>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</si>
  <si>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</si>
  <si>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</si>
  <si>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</si>
  <si>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</si>
  <si>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</si>
  <si>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</si>
  <si>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</si>
  <si>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</si>
  <si>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</si>
  <si>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</si>
  <si>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</si>
  <si>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</si>
  <si>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</si>
  <si>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</si>
  <si>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</si>
  <si>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</si>
  <si>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</si>
  <si>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</si>
  <si>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</si>
  <si>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</si>
  <si>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</si>
  <si>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</si>
  <si>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</si>
  <si>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</si>
  <si>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</si>
  <si>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</si>
  <si>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</si>
  <si>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</si>
  <si>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</si>
  <si>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</si>
  <si>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</si>
  <si>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</si>
  <si>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</si>
  <si>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</si>
  <si>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</si>
  <si>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</si>
  <si>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</si>
  <si>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</si>
  <si>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</si>
  <si>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</si>
  <si>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</si>
  <si>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</si>
  <si>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</si>
  <si>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</si>
  <si>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</si>
  <si>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</si>
  <si>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</si>
  <si>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</si>
  <si>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</si>
  <si>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</si>
  <si>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</si>
  <si>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</si>
  <si>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</si>
  <si>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</si>
  <si>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</si>
  <si>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</si>
  <si>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</si>
  <si>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</si>
  <si>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</si>
  <si>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</si>
  <si>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</si>
  <si>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</si>
  <si>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</si>
  <si>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</si>
  <si>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</si>
  <si>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</si>
  <si>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</si>
  <si>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</si>
  <si>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</si>
  <si>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</si>
  <si>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</si>
  <si>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</si>
  <si>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</si>
  <si>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</si>
  <si>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</si>
  <si>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</si>
  <si>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</si>
  <si>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</si>
  <si>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</si>
  <si>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</si>
  <si>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</si>
  <si>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</si>
  <si>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</si>
  <si>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</si>
  <si>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</si>
  <si>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</si>
  <si>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</si>
  <si>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</si>
  <si>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</si>
  <si>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</si>
  <si>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</si>
  <si>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</si>
  <si>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</si>
  <si>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</si>
  <si>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</si>
  <si>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</si>
  <si>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</si>
  <si>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</si>
  <si>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</si>
  <si>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</si>
  <si>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</si>
  <si>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</si>
  <si>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</si>
  <si>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</si>
  <si>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</si>
  <si>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</si>
  <si>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</si>
  <si>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</si>
  <si>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</si>
  <si>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</si>
  <si>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</si>
  <si>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</si>
  <si>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</si>
  <si>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</si>
  <si>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</si>
  <si>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</si>
  <si>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</si>
  <si>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</si>
  <si>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</si>
  <si>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</si>
  <si>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</si>
  <si>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</si>
  <si>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</si>
  <si>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</si>
  <si>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</si>
  <si>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</si>
  <si>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</si>
  <si>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</si>
  <si>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</si>
  <si>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</si>
  <si>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</si>
  <si>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</si>
  <si>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</si>
  <si>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</si>
  <si>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</si>
  <si>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</si>
  <si>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</si>
  <si>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</si>
  <si>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</si>
  <si>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</si>
  <si>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</si>
  <si>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</si>
  <si>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</si>
  <si>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</si>
  <si>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</si>
  <si>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</si>
  <si>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</si>
  <si>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</si>
  <si>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</si>
  <si>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</si>
  <si>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</si>
  <si>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</si>
  <si>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</si>
  <si>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</si>
  <si>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</si>
  <si>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</si>
  <si>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</si>
  <si>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</si>
  <si>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</si>
  <si>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</si>
  <si>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</si>
  <si>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</si>
  <si>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</si>
  <si>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</si>
  <si>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</si>
  <si>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</si>
  <si>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</si>
  <si>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</si>
  <si>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</si>
  <si>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</si>
  <si>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</si>
  <si>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</si>
  <si>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</si>
  <si>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</si>
  <si>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</si>
  <si>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</si>
  <si>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</si>
  <si>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</si>
  <si>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</si>
  <si>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</si>
  <si>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</si>
  <si>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</si>
  <si>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</si>
  <si>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</si>
  <si>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</si>
  <si>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</si>
  <si>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</si>
  <si>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</si>
  <si>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</si>
  <si>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</si>
  <si>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</si>
  <si>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</si>
  <si>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</si>
  <si>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</si>
  <si>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</si>
  <si>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</si>
  <si>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</si>
  <si>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</si>
  <si>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</si>
  <si>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</si>
  <si>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</si>
  <si>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</si>
  <si>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</si>
  <si>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</si>
  <si>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</si>
  <si>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</si>
  <si>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</si>
  <si>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</si>
  <si>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</si>
  <si>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</si>
  <si>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</si>
  <si>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</si>
  <si>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</si>
  <si>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</si>
  <si>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</si>
  <si>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</si>
  <si>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</si>
  <si>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</si>
  <si>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</si>
  <si>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</si>
  <si>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</si>
  <si>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</si>
  <si>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</si>
  <si>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</si>
  <si>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</si>
  <si>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</si>
  <si>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</si>
  <si>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</si>
  <si>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</si>
  <si>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</si>
  <si>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</si>
  <si>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</si>
  <si>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</si>
  <si>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</si>
  <si>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</si>
  <si>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</si>
  <si>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</si>
  <si>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</si>
  <si>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</si>
  <si>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</si>
  <si>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</si>
  <si>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</si>
  <si>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</si>
  <si>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</si>
  <si>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</si>
  <si>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</si>
  <si>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</si>
  <si>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</si>
  <si>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</si>
  <si>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</si>
  <si>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</si>
  <si>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</si>
  <si>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</si>
  <si>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</si>
  <si>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</si>
  <si>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</si>
  <si>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</si>
  <si>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</si>
  <si>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</si>
  <si>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</si>
  <si>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</si>
  <si>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</si>
  <si>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</si>
  <si>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</si>
  <si>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</si>
  <si>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</si>
  <si>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</si>
  <si>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</si>
  <si>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</si>
  <si>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</si>
  <si>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</si>
  <si>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</si>
  <si>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</si>
  <si>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</si>
  <si>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</si>
  <si>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</si>
  <si>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</si>
  <si>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</si>
  <si>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</si>
  <si>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</si>
  <si>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</si>
  <si>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</si>
  <si>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</si>
  <si>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</si>
  <si>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</si>
  <si>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</si>
  <si>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</si>
  <si>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</si>
  <si>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</si>
  <si>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</si>
  <si>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</si>
  <si>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</si>
  <si>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</si>
  <si>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</si>
  <si>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</si>
  <si>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</si>
  <si>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</si>
  <si>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</si>
  <si>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</si>
  <si>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</si>
  <si>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</si>
  <si>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</si>
  <si>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</si>
  <si>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</si>
  <si>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</si>
  <si>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</si>
  <si>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</si>
  <si>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</si>
  <si>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</si>
  <si>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</si>
  <si>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</si>
  <si>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</si>
  <si>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</si>
  <si>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</si>
  <si>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</si>
  <si>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</si>
  <si>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</si>
  <si>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</si>
  <si>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</si>
  <si>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</si>
  <si>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</si>
  <si>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</si>
  <si>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</si>
  <si>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</si>
  <si>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</si>
  <si>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</si>
  <si>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</si>
  <si>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</si>
  <si>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</si>
  <si>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</si>
  <si>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</si>
  <si>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</si>
  <si>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</si>
  <si>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</si>
  <si>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</si>
  <si>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</si>
  <si>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</si>
  <si>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</si>
  <si>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</si>
  <si>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</si>
  <si>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</si>
  <si>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</si>
  <si>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</si>
  <si>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</si>
  <si>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</si>
  <si>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</si>
  <si>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</si>
  <si>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</si>
  <si>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</si>
  <si>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</si>
  <si>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</si>
  <si>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</si>
  <si>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</si>
  <si>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</si>
  <si>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</si>
  <si>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</si>
  <si>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</si>
  <si>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</si>
  <si>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</si>
  <si>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</si>
  <si>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</si>
  <si>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</si>
  <si>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</si>
  <si>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</si>
  <si>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</si>
  <si>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</si>
  <si>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</si>
  <si>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</si>
  <si>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</si>
  <si>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</si>
  <si>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</si>
  <si>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</si>
  <si>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</si>
  <si>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</si>
  <si>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</si>
  <si>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</si>
  <si>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</si>
  <si>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</si>
  <si>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</si>
  <si>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</si>
  <si>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</si>
  <si>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</si>
  <si>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</si>
  <si>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</si>
  <si>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</si>
  <si>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</si>
  <si>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</si>
  <si>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</si>
  <si>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</si>
  <si>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</si>
  <si>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</si>
  <si>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</si>
  <si>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</si>
  <si>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</si>
  <si>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</si>
  <si>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</si>
  <si>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</si>
  <si>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</si>
  <si>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</si>
  <si>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</si>
  <si>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</si>
  <si>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</si>
  <si>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</si>
  <si>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</si>
  <si>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</si>
  <si>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</si>
  <si>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</si>
  <si>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</si>
  <si>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</si>
  <si>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</si>
  <si>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</si>
  <si>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</si>
  <si>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</si>
  <si>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</si>
  <si>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</si>
  <si>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</si>
  <si>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</si>
  <si>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</si>
  <si>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</si>
  <si>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</si>
  <si>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</si>
  <si>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</si>
  <si>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</si>
  <si>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</si>
  <si>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</si>
  <si>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</si>
  <si>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</si>
  <si>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</si>
  <si>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</si>
  <si>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</si>
  <si>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</si>
  <si>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</si>
  <si>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</si>
  <si>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</si>
  <si>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</si>
  <si>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</si>
  <si>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</si>
  <si>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</si>
  <si>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</si>
  <si>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</si>
  <si>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</si>
  <si>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</si>
  <si>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</si>
  <si>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</si>
  <si>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</si>
  <si>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</si>
  <si>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</si>
  <si>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</si>
  <si>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</si>
  <si>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</si>
  <si>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</si>
  <si>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</si>
  <si>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</si>
  <si>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</si>
  <si>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</si>
  <si>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</si>
  <si>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</si>
  <si>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</si>
  <si>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</si>
  <si>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</si>
  <si>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</si>
  <si>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</si>
  <si>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</si>
  <si>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</si>
  <si>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</si>
  <si>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</si>
  <si>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</si>
  <si>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</si>
  <si>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</si>
  <si>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</si>
  <si>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</si>
  <si>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</si>
  <si>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</si>
  <si>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</si>
  <si>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</si>
  <si>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</si>
  <si>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</si>
  <si>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</si>
  <si>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</si>
  <si>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</si>
  <si>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</si>
  <si>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</si>
  <si>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</si>
  <si>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</si>
  <si>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</si>
  <si>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</si>
  <si>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</si>
  <si>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</si>
  <si>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</si>
  <si>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</si>
  <si>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</si>
  <si>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</si>
  <si>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</si>
  <si>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</si>
  <si>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</si>
  <si>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</si>
  <si>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</si>
  <si>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</si>
  <si>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</si>
  <si>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</si>
  <si>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</si>
  <si>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</si>
  <si>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</si>
  <si>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</si>
  <si>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</si>
  <si>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</si>
  <si>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</si>
  <si>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</si>
  <si>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</si>
  <si>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</si>
  <si>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</si>
  <si>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</si>
  <si>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</si>
  <si>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</si>
  <si>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</si>
  <si>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</si>
  <si>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</si>
  <si>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</si>
  <si>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</si>
  <si>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</si>
  <si>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</si>
  <si>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</si>
  <si>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</si>
  <si>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</si>
  <si>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</si>
  <si>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</si>
  <si>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</si>
  <si>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</si>
  <si>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</si>
  <si>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</si>
  <si>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</si>
  <si>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</si>
  <si>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</si>
  <si>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</si>
  <si>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</si>
  <si>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</si>
  <si>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</si>
  <si>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</si>
  <si>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</si>
  <si>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</si>
  <si>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</si>
  <si>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</si>
  <si>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</si>
  <si>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</si>
  <si>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</si>
  <si>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</si>
  <si>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</si>
  <si>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</si>
  <si>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</si>
  <si>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</si>
  <si>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</si>
  <si>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</si>
  <si>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</si>
  <si>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</si>
  <si>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</si>
  <si>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</si>
  <si>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</si>
  <si>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</si>
  <si>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</si>
  <si>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</si>
  <si>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</si>
  <si>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</si>
  <si>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</si>
  <si>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</si>
  <si>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</si>
  <si>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</si>
  <si>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</si>
  <si>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</si>
  <si>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</si>
  <si>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</si>
  <si>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</si>
  <si>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</si>
  <si>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</si>
  <si>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</si>
  <si>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</si>
  <si>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</si>
  <si>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</si>
  <si>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</si>
  <si>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</si>
  <si>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</si>
  <si>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</si>
  <si>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</si>
  <si>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</si>
  <si>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</si>
  <si>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</si>
  <si>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</si>
  <si>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</si>
  <si>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</si>
  <si>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</si>
  <si>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</si>
  <si>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</si>
  <si>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</si>
  <si>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</si>
  <si>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</si>
  <si>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</si>
  <si>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</si>
  <si>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</si>
  <si>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</si>
  <si>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</si>
  <si>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</si>
  <si>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</si>
  <si>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</si>
  <si>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</si>
  <si>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</si>
  <si>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</si>
  <si>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</si>
  <si>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</si>
  <si>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</si>
  <si>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</si>
  <si>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</si>
  <si>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</si>
  <si>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</si>
  <si>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</si>
  <si>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</si>
  <si>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</si>
  <si>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</si>
  <si>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</si>
  <si>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</si>
  <si>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</si>
  <si>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</si>
  <si>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</si>
  <si>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</si>
  <si>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</si>
  <si>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</si>
  <si>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</si>
  <si>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</si>
  <si>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</si>
  <si>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</si>
  <si>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</si>
  <si>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</si>
  <si>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</si>
  <si>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</si>
  <si>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</si>
  <si>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</si>
  <si>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</si>
  <si>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</si>
  <si>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</si>
  <si>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</si>
  <si>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</si>
  <si>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</si>
  <si>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</si>
  <si>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</si>
  <si>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</si>
  <si>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</si>
  <si>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</si>
  <si>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</si>
  <si>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</si>
  <si>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</si>
  <si>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</si>
  <si>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</si>
  <si>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</si>
  <si>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</si>
  <si>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</si>
  <si>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</si>
  <si>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</si>
  <si>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</si>
  <si>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</si>
  <si>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</si>
  <si>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</si>
  <si>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</si>
  <si>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</si>
  <si>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</si>
  <si>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</si>
  <si>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</si>
  <si>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</si>
  <si>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</si>
  <si>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</si>
  <si>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</si>
  <si>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</si>
  <si>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</si>
  <si>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</si>
  <si>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</si>
  <si>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</si>
  <si>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</si>
  <si>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</si>
  <si>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</si>
  <si>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</si>
  <si>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</si>
  <si>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</si>
  <si>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</si>
  <si>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</si>
  <si>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</si>
  <si>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</si>
  <si>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</si>
  <si>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</si>
  <si>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</si>
  <si>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</si>
  <si>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</si>
  <si>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</si>
  <si>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</si>
  <si>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</si>
  <si>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</si>
  <si>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</si>
  <si>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</si>
  <si>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</si>
  <si>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</si>
  <si>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</si>
  <si>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</si>
  <si>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</si>
  <si>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</si>
  <si>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</si>
  <si>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</si>
  <si>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</si>
  <si>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</si>
  <si>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</si>
  <si>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</si>
  <si>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</si>
  <si>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</si>
  <si>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</si>
  <si>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</si>
  <si>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</si>
  <si>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</si>
  <si>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</si>
  <si>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</si>
  <si>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</si>
  <si>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</si>
  <si>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</si>
  <si>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</si>
  <si>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</si>
  <si>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</si>
  <si>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</si>
  <si>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</si>
  <si>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</si>
  <si>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</si>
  <si>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</si>
  <si>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</si>
  <si>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</si>
  <si>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</si>
  <si>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</si>
  <si>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</si>
  <si>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</si>
  <si>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</si>
  <si>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</si>
  <si>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</si>
  <si>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</si>
  <si>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</si>
  <si>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</si>
  <si>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</si>
  <si>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</si>
  <si>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</si>
  <si>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</si>
  <si>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</si>
  <si>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</si>
  <si>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</si>
  <si>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</si>
  <si>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</si>
  <si>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</si>
  <si>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</si>
  <si>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</si>
  <si>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</si>
  <si>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</si>
  <si>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</si>
  <si>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</si>
  <si>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</si>
  <si>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</si>
  <si>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</si>
  <si>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</si>
  <si>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</si>
  <si>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</si>
  <si>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</si>
  <si>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</si>
  <si>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</si>
  <si>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</si>
  <si>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</si>
  <si>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</si>
  <si>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</si>
  <si>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</si>
  <si>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</si>
  <si>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</si>
  <si>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</si>
  <si>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</si>
  <si>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</si>
  <si>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</si>
  <si>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</si>
  <si>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</si>
  <si>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</si>
  <si>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</si>
  <si>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</si>
  <si>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</si>
  <si>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</si>
  <si>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</si>
  <si>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</si>
  <si>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</si>
  <si>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</si>
  <si>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</si>
  <si>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</si>
  <si>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</si>
  <si>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</si>
  <si>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</si>
  <si>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</si>
  <si>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</si>
  <si>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</si>
  <si>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</si>
  <si>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</si>
  <si>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</si>
  <si>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</si>
  <si>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</si>
  <si>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</si>
  <si>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</si>
  <si>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</si>
  <si>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</si>
  <si>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</si>
  <si>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</si>
  <si>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</si>
  <si>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</si>
  <si>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</si>
  <si>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</si>
  <si>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</si>
  <si>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</si>
  <si>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</si>
  <si>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</si>
  <si>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</si>
  <si>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</si>
  <si>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</si>
  <si>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</si>
  <si>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</si>
  <si>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</si>
  <si>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</si>
  <si>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</si>
  <si>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</si>
  <si>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</si>
  <si>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</si>
  <si>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</si>
  <si>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</si>
  <si>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</si>
  <si>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</si>
  <si>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</si>
  <si>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</si>
  <si>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</si>
  <si>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</si>
  <si>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</si>
  <si>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</si>
  <si>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</si>
  <si>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</si>
  <si>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</si>
  <si>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</si>
  <si>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</si>
  <si>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</si>
  <si>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</si>
  <si>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</si>
  <si>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</si>
  <si>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</si>
  <si>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</si>
  <si>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</si>
  <si>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</si>
  <si>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</si>
  <si>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</si>
  <si>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</si>
  <si>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</si>
  <si>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</si>
  <si>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</si>
  <si>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</si>
  <si>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</si>
  <si>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</si>
  <si>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</si>
  <si>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</si>
  <si>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</si>
  <si>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</si>
  <si>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</si>
  <si>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</si>
  <si>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</si>
  <si>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</si>
  <si>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</si>
  <si>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</si>
  <si>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</si>
  <si>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</si>
  <si>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</si>
  <si>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</si>
  <si>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</si>
  <si>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</si>
  <si>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</si>
  <si>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</si>
  <si>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</si>
  <si>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</si>
  <si>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</si>
  <si>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</si>
  <si>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</si>
  <si>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</si>
  <si>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</si>
  <si>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</si>
  <si>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</si>
  <si>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</si>
  <si>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</si>
  <si>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</si>
  <si>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</si>
  <si>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</si>
  <si>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</si>
  <si>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</si>
  <si>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</si>
  <si>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</si>
  <si>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</si>
  <si>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</si>
  <si>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</si>
  <si>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</si>
  <si>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</si>
  <si>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</si>
  <si>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</si>
  <si>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</si>
  <si>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</si>
  <si>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</si>
  <si>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</si>
  <si>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</si>
  <si>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</si>
  <si>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</si>
  <si>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</si>
  <si>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</si>
  <si>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</si>
  <si>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</si>
  <si>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</si>
  <si>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</si>
  <si>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</si>
  <si>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</si>
  <si>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</si>
  <si>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</si>
  <si>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</si>
  <si>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</si>
  <si>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</si>
  <si>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</si>
  <si>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</si>
  <si>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</si>
  <si>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</si>
  <si>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</si>
  <si>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</si>
  <si>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</si>
  <si>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</si>
  <si>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</si>
  <si>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</si>
  <si>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</si>
  <si>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</si>
  <si>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</si>
  <si>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</si>
  <si>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</si>
  <si>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</si>
  <si>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</si>
  <si>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</si>
  <si>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</si>
  <si>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</si>
  <si>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</si>
  <si>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</si>
  <si>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</si>
  <si>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</si>
  <si>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</si>
  <si>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</si>
  <si>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</si>
  <si>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</si>
  <si>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</si>
  <si>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</si>
  <si>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</si>
  <si>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</si>
  <si>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</si>
  <si>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</si>
  <si>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</si>
  <si>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</si>
  <si>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</si>
  <si>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</si>
  <si>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</si>
  <si>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</si>
  <si>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</si>
  <si>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</si>
  <si>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</si>
  <si>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</si>
  <si>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</si>
  <si>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</si>
  <si>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</si>
  <si>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</si>
  <si>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</si>
  <si>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</si>
  <si>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</si>
  <si>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</si>
  <si>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</si>
  <si>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</si>
  <si>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</si>
  <si>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</si>
  <si>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</si>
  <si>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</si>
  <si>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</si>
  <si>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</si>
  <si>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</si>
  <si>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</si>
  <si>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</si>
  <si>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</si>
  <si>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</si>
  <si>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</si>
  <si>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</si>
  <si>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</si>
  <si>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</si>
  <si>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</si>
  <si>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</si>
  <si>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</si>
  <si>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</si>
  <si>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</si>
  <si>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</si>
  <si>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</si>
  <si>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</si>
  <si>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</si>
  <si>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</si>
  <si>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</si>
  <si>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</si>
  <si>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</si>
  <si>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</si>
  <si>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</si>
  <si>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</si>
  <si>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</si>
  <si>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</si>
  <si>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</si>
  <si>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</si>
  <si>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</si>
  <si>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</si>
  <si>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</si>
  <si>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</si>
  <si>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</si>
  <si>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</si>
  <si>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</si>
  <si>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</si>
  <si>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</si>
  <si>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</si>
  <si>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</si>
  <si>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</si>
  <si>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</si>
  <si>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</si>
  <si>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</si>
  <si>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</si>
  <si>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</si>
  <si>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</si>
  <si>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</si>
  <si>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</si>
  <si>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</si>
  <si>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</si>
  <si>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</si>
  <si>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</si>
  <si>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</si>
  <si>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</si>
  <si>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</si>
  <si>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</si>
  <si>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</si>
  <si>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</si>
  <si>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</si>
  <si>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</si>
  <si>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</si>
  <si>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</si>
  <si>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</si>
  <si>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</si>
  <si>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</si>
  <si>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</si>
  <si>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</si>
  <si>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</si>
  <si>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</si>
  <si>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</si>
  <si>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</si>
  <si>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</si>
  <si>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</si>
  <si>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</si>
  <si>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</si>
  <si>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</si>
  <si>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</si>
  <si>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</si>
  <si>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</si>
  <si>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</si>
  <si>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</si>
  <si>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</si>
  <si>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</si>
  <si>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</si>
  <si>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</si>
  <si>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</si>
  <si>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</si>
  <si>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</si>
  <si>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</si>
  <si>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</si>
  <si>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</si>
  <si>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</si>
  <si>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</si>
  <si>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</si>
  <si>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</si>
  <si>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</si>
  <si>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</si>
  <si>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</si>
  <si>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</si>
  <si>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</si>
  <si>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</si>
  <si>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</si>
  <si>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</si>
  <si>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</si>
  <si>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</si>
  <si>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</si>
  <si>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</si>
  <si>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</si>
  <si>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</si>
  <si>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</si>
  <si>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</si>
  <si>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</si>
  <si>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</si>
  <si>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</si>
  <si>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</si>
  <si>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</si>
  <si>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</si>
  <si>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</si>
  <si>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</si>
  <si>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</si>
  <si>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</si>
  <si>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</si>
  <si>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</si>
  <si>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</si>
  <si>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</si>
  <si>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</si>
  <si>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</si>
  <si>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</si>
  <si>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</si>
  <si>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</si>
  <si>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</si>
  <si>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</si>
  <si>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</si>
  <si>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</si>
  <si>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</si>
  <si>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</si>
  <si>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</si>
  <si>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</si>
  <si>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</si>
  <si>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</si>
  <si>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</si>
  <si>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</si>
  <si>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</si>
  <si>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</si>
  <si>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</si>
  <si>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</si>
  <si>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</si>
  <si>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</si>
  <si>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</si>
  <si>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</si>
  <si>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</si>
  <si>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</si>
  <si>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</si>
  <si>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</si>
  <si>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</si>
  <si>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</si>
  <si>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</si>
  <si>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</si>
  <si>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</si>
  <si>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</si>
  <si>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</si>
  <si>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</si>
  <si>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</si>
  <si>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</si>
  <si>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</si>
  <si>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</si>
  <si>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</si>
  <si>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</si>
  <si>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</si>
  <si>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</si>
  <si>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</si>
  <si>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</si>
  <si>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</si>
  <si>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</si>
  <si>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</si>
  <si>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</si>
  <si>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</si>
  <si>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</si>
  <si>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</si>
  <si>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</si>
  <si>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</si>
  <si>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</si>
  <si>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</si>
  <si>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</si>
  <si>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</si>
  <si>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</si>
  <si>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</si>
  <si>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</si>
  <si>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</si>
  <si>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</si>
  <si>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</si>
  <si>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</si>
  <si>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</si>
  <si>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</si>
  <si>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</si>
  <si>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</si>
  <si>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</si>
  <si>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</si>
  <si>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</si>
  <si>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</si>
  <si>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</si>
  <si>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</si>
  <si>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</si>
  <si>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</si>
  <si>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</si>
  <si>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</si>
  <si>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</si>
  <si>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</si>
  <si>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</si>
  <si>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</si>
  <si>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</si>
  <si>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</si>
  <si>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</si>
  <si>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</si>
  <si>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</si>
  <si>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</si>
  <si>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</si>
  <si>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</si>
  <si>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</si>
  <si>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</si>
  <si>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</si>
  <si>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</si>
  <si>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</si>
  <si>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</si>
  <si>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</si>
  <si>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</si>
  <si>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</si>
  <si>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</si>
  <si>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</si>
  <si>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</si>
  <si>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</si>
  <si>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</si>
  <si>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</si>
  <si>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</si>
  <si>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</si>
  <si>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</si>
  <si>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</si>
  <si>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</si>
  <si>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</si>
  <si>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</si>
  <si>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</si>
  <si>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</si>
  <si>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</si>
  <si>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</si>
  <si>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</si>
  <si>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</si>
  <si>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</si>
  <si>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</si>
  <si>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</si>
  <si>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</si>
  <si>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</si>
  <si>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</si>
  <si>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</si>
  <si>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</si>
  <si>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</si>
  <si>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</si>
  <si>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</si>
  <si>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</si>
  <si>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</si>
  <si>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</si>
  <si>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</si>
  <si>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</si>
  <si>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</si>
  <si>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</si>
  <si>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</si>
  <si>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</si>
  <si>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</si>
  <si>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</si>
  <si>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</si>
  <si>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</si>
  <si>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</si>
  <si>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</si>
  <si>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</si>
  <si>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</si>
  <si>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</si>
  <si>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</si>
  <si>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</si>
  <si>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</si>
  <si>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</si>
  <si>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</si>
  <si>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</si>
  <si>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</si>
  <si>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</si>
  <si>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</si>
  <si>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</si>
  <si>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</si>
  <si>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</si>
  <si>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</si>
  <si>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</si>
  <si>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</si>
  <si>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</si>
  <si>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</si>
  <si>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</si>
  <si>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</si>
  <si>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</si>
  <si>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</si>
  <si>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</si>
  <si>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</si>
  <si>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</si>
  <si>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</si>
  <si>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</si>
  <si>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</si>
  <si>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</si>
  <si>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</si>
  <si>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</si>
  <si>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</si>
  <si>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</si>
  <si>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</si>
  <si>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</si>
  <si>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</si>
  <si>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</si>
  <si>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</si>
  <si>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</si>
  <si>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</si>
  <si>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</si>
  <si>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</si>
  <si>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</si>
  <si>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</si>
  <si>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</si>
  <si>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</si>
  <si>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</si>
  <si>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</si>
  <si>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</si>
  <si>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</si>
  <si>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</si>
  <si>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</si>
  <si>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</si>
  <si>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</si>
  <si>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</si>
  <si>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</si>
  <si>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</si>
  <si>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</si>
  <si>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</si>
  <si>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</si>
  <si>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</si>
  <si>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</si>
  <si>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</si>
  <si>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</si>
  <si>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</si>
  <si>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</si>
  <si>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</si>
  <si>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</si>
  <si>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</si>
  <si>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</si>
  <si>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</si>
  <si>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</si>
  <si>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</si>
  <si>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</si>
  <si>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</si>
  <si>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</si>
  <si>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</si>
  <si>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</si>
  <si>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</si>
  <si>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</si>
  <si>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</si>
  <si>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</si>
  <si>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</si>
  <si>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</si>
  <si>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</si>
  <si>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</si>
  <si>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</si>
  <si>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</si>
  <si>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</si>
  <si>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</si>
  <si>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</si>
  <si>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</si>
  <si>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</si>
  <si>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</si>
  <si>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</si>
  <si>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</si>
  <si>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</si>
  <si>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</si>
  <si>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</si>
  <si>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</si>
  <si>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</si>
  <si>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</si>
  <si>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</si>
  <si>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</si>
  <si>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</si>
  <si>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</si>
  <si>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</si>
  <si>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</si>
  <si>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</si>
  <si>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</si>
  <si>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</si>
  <si>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</si>
  <si>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</si>
  <si>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</si>
  <si>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</si>
  <si>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</si>
  <si>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</si>
  <si>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</si>
  <si>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</si>
  <si>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</si>
  <si>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</si>
  <si>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</si>
  <si>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</si>
  <si>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</si>
  <si>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</si>
  <si>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</si>
  <si>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</si>
  <si>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</si>
  <si>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</si>
  <si>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</si>
  <si>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</si>
  <si>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</si>
  <si>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</si>
  <si>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</si>
  <si>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</si>
  <si>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</si>
  <si>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</si>
  <si>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</si>
  <si>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</si>
  <si>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</si>
  <si>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</si>
  <si>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</si>
  <si>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</si>
  <si>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</si>
  <si>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</si>
  <si>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</si>
  <si>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</si>
  <si>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</si>
  <si>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</si>
  <si>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</si>
  <si>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</si>
  <si>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</si>
  <si>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</si>
  <si>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</si>
  <si>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</si>
  <si>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</si>
  <si>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</si>
  <si>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</si>
  <si>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</si>
  <si>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</si>
  <si>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</si>
  <si>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</si>
  <si>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</si>
  <si>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</si>
  <si>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</si>
  <si>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</si>
  <si>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</si>
  <si>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</si>
  <si>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</si>
  <si>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</si>
  <si>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</si>
  <si>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</si>
  <si>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</si>
  <si>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</si>
  <si>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</si>
  <si>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</si>
  <si>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</si>
  <si>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</si>
  <si>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</si>
  <si>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</si>
  <si>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</si>
  <si>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</si>
  <si>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</si>
  <si>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</si>
  <si>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</si>
  <si>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</si>
  <si>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</si>
  <si>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</si>
  <si>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</si>
  <si>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</si>
  <si>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</si>
  <si>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</si>
  <si>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</si>
  <si>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</si>
  <si>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</si>
  <si>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</si>
  <si>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</si>
  <si>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</si>
  <si>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</si>
  <si>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</si>
  <si>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</si>
  <si>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</si>
  <si>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</si>
  <si>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</si>
  <si>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</si>
  <si>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</si>
  <si>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</si>
  <si>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</si>
  <si>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</si>
  <si>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</si>
  <si>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</si>
  <si>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</si>
  <si>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</si>
  <si>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</si>
  <si>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</si>
  <si>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</si>
  <si>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</si>
  <si>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</si>
  <si>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</si>
  <si>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</si>
  <si>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</si>
  <si>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</si>
  <si>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</si>
  <si>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</si>
  <si>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</si>
  <si>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</si>
  <si>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</si>
  <si>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</si>
  <si>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</si>
  <si>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</si>
  <si>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</si>
  <si>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</si>
  <si>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</si>
  <si>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</si>
  <si>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</si>
  <si>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</si>
  <si>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</si>
  <si>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</si>
  <si>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</si>
  <si>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</si>
  <si>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</si>
  <si>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</si>
  <si>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</si>
  <si>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</si>
  <si>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</si>
  <si>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</si>
  <si>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</si>
  <si>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</si>
  <si>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</si>
  <si>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</si>
  <si>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</si>
  <si>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</si>
  <si>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</si>
  <si>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</si>
  <si>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</si>
  <si>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</si>
  <si>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</si>
  <si>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</si>
  <si>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</si>
  <si>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</si>
  <si>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</si>
  <si>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</si>
  <si>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</si>
  <si>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</si>
  <si>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</si>
  <si>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</si>
  <si>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</si>
  <si>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</si>
  <si>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</si>
  <si>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</si>
  <si>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</si>
  <si>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</si>
  <si>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</si>
  <si>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</si>
  <si>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</si>
  <si>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</si>
  <si>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</si>
  <si>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</si>
  <si>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</si>
  <si>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</si>
  <si>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</si>
  <si>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</si>
  <si>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</si>
  <si>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</si>
  <si>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</si>
  <si>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</si>
  <si>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</si>
  <si>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</si>
  <si>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</si>
  <si>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</si>
  <si>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</si>
  <si>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</si>
  <si>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</si>
  <si>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</si>
  <si>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</si>
  <si>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</si>
  <si>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</si>
  <si>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</si>
  <si>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</si>
  <si>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</si>
  <si>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</si>
  <si>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</si>
  <si>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</si>
  <si>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</si>
  <si>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</si>
  <si>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</si>
  <si>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</si>
  <si>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</si>
  <si>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</si>
  <si>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</si>
  <si>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</si>
  <si>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</si>
  <si>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</si>
  <si>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</si>
  <si>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</si>
  <si>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</si>
  <si>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</si>
  <si>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</si>
  <si>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</si>
  <si>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</si>
  <si>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</si>
  <si>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</si>
  <si>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</si>
  <si>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</si>
  <si>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</si>
  <si>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</si>
  <si>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</si>
  <si>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</si>
  <si>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</si>
  <si>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</si>
  <si>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</si>
  <si>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</si>
  <si>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</si>
  <si>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</si>
  <si>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</si>
  <si>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</si>
  <si>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</si>
  <si>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</si>
  <si>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</si>
  <si>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</si>
  <si>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</si>
  <si>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</si>
  <si>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</si>
  <si>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</si>
  <si>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</si>
  <si>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</si>
  <si>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</si>
  <si>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</si>
  <si>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</si>
  <si>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</si>
  <si>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</si>
  <si>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</si>
  <si>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</si>
  <si>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</si>
  <si>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</si>
  <si>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</si>
  <si>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</si>
  <si>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</si>
  <si>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</si>
  <si>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</si>
  <si>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</si>
  <si>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</si>
  <si>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</si>
  <si>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</si>
  <si>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</si>
  <si>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</si>
  <si>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</si>
  <si>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</si>
  <si>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</si>
  <si>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</si>
  <si>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</si>
  <si>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</si>
  <si>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</si>
  <si>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</si>
  <si>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</si>
  <si>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</si>
  <si>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</si>
  <si>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</si>
  <si>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</si>
  <si>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</si>
  <si>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</si>
  <si>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</si>
  <si>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</si>
  <si>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</si>
  <si>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</si>
  <si>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</si>
  <si>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</si>
  <si>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</si>
  <si>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</si>
  <si>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</si>
  <si>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</si>
  <si>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</si>
  <si>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</si>
  <si>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</si>
  <si>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</si>
  <si>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</si>
  <si>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</si>
  <si>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</si>
  <si>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</si>
  <si>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</si>
  <si>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</si>
  <si>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</si>
  <si>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</si>
  <si>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</si>
  <si>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</si>
  <si>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</si>
  <si>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</si>
  <si>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</si>
  <si>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</si>
  <si>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</si>
  <si>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</si>
  <si>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</si>
  <si>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</si>
  <si>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</si>
  <si>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</si>
  <si>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</si>
  <si>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</si>
  <si>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</si>
  <si>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</si>
  <si>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</si>
  <si>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</si>
  <si>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</si>
  <si>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</si>
  <si>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</si>
  <si>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</si>
  <si>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</si>
  <si>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</si>
  <si>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</si>
  <si>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</si>
  <si>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</si>
  <si>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</si>
  <si>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</si>
  <si>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</si>
  <si>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</si>
  <si>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</si>
  <si>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</si>
  <si>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</si>
  <si>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</si>
  <si>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</si>
  <si>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</si>
  <si>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</si>
  <si>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</si>
  <si>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</si>
  <si>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</si>
  <si>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</si>
  <si>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</si>
  <si>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</si>
  <si>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</si>
  <si>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</si>
  <si>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</si>
  <si>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</si>
  <si>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</si>
  <si>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</si>
  <si>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</si>
  <si>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</si>
  <si>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</si>
  <si>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</si>
  <si>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</si>
  <si>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</si>
  <si>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</si>
  <si>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</si>
  <si>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</si>
  <si>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</si>
  <si>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</si>
  <si>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</si>
  <si>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</si>
  <si>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</si>
  <si>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</si>
  <si>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</si>
  <si>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</si>
  <si>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</si>
  <si>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</si>
  <si>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</si>
  <si>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</si>
  <si>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</si>
  <si>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</si>
  <si>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</si>
  <si>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</si>
  <si>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</si>
  <si>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</si>
  <si>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</si>
  <si>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</si>
  <si>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</si>
  <si>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</si>
  <si>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</si>
  <si>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</si>
  <si>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</si>
  <si>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</si>
  <si>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</si>
  <si>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</si>
  <si>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</si>
  <si>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</si>
  <si>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</si>
  <si>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</si>
  <si>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</si>
  <si>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</si>
  <si>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</si>
  <si>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</si>
  <si>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</si>
  <si>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</si>
  <si>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</si>
  <si>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</si>
  <si>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</si>
  <si>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</si>
  <si>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</si>
  <si>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</si>
  <si>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</si>
  <si>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</si>
  <si>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</si>
  <si>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</si>
  <si>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</si>
  <si>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</si>
  <si>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</si>
  <si>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</si>
  <si>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</si>
  <si>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</si>
  <si>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</si>
  <si>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</si>
  <si>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</si>
  <si>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</si>
  <si>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</si>
  <si>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</si>
  <si>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</si>
  <si>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</si>
  <si>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</si>
  <si>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</si>
  <si>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</si>
  <si>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</si>
  <si>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</si>
  <si>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</si>
  <si>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</si>
  <si>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</si>
  <si>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</si>
  <si>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</si>
  <si>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</si>
  <si>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</si>
  <si>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</si>
  <si>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</si>
  <si>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</si>
  <si>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</si>
  <si>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</si>
  <si>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</si>
  <si>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</si>
  <si>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</si>
  <si>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</si>
  <si>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</si>
  <si>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</si>
  <si>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</si>
  <si>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</si>
  <si>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</si>
  <si>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</si>
  <si>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</si>
  <si>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</si>
  <si>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</si>
  <si>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</si>
  <si>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</si>
  <si>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</si>
  <si>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</si>
  <si>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</si>
  <si>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</si>
  <si>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</si>
  <si>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</si>
  <si>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</si>
  <si>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</si>
  <si>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</si>
  <si>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</si>
  <si>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</si>
  <si>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</si>
  <si>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</si>
  <si>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</si>
  <si>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</si>
  <si>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</si>
  <si>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</si>
  <si>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</si>
  <si>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</si>
  <si>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</si>
  <si>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</si>
  <si>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</si>
  <si>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</si>
  <si>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</si>
  <si>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</si>
  <si>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</si>
  <si>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</si>
  <si>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</si>
  <si>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</si>
  <si>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</si>
  <si>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</si>
  <si>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</si>
  <si>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</si>
  <si>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</si>
  <si>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</si>
  <si>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</si>
  <si>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</si>
  <si>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</si>
  <si>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</si>
  <si>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</si>
  <si>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</si>
  <si>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</si>
  <si>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</si>
  <si>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</si>
  <si>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</si>
  <si>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</si>
  <si>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</si>
  <si>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</si>
  <si>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</si>
  <si>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</si>
  <si>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</si>
  <si>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</si>
  <si>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</si>
  <si>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</si>
  <si>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</si>
  <si>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</si>
  <si>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</si>
  <si>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</si>
  <si>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</si>
  <si>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</si>
  <si>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</si>
  <si>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</si>
  <si>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</si>
  <si>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</si>
  <si>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</si>
  <si>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</si>
  <si>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</si>
  <si>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</si>
  <si>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</si>
  <si>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</si>
  <si>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</si>
  <si>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</si>
  <si>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</si>
  <si>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</si>
  <si>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</si>
  <si>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</si>
  <si>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</si>
  <si>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</si>
  <si>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</si>
  <si>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</si>
  <si>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</si>
  <si>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</si>
  <si>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</si>
  <si>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</si>
  <si>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</si>
  <si>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</si>
  <si>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</si>
  <si>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</si>
  <si>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</si>
  <si>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</si>
  <si>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</si>
  <si>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</si>
  <si>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</si>
  <si>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</si>
  <si>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</si>
  <si>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</si>
  <si>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</si>
  <si>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</si>
  <si>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</si>
  <si>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</si>
  <si>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</si>
  <si>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</si>
  <si>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</si>
  <si>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</si>
  <si>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</si>
  <si>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</si>
  <si>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</si>
  <si>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</si>
  <si>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</si>
  <si>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</si>
  <si>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</si>
  <si>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</si>
  <si>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</si>
  <si>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</si>
  <si>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</si>
  <si>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</si>
  <si>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</si>
  <si>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</si>
  <si>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</si>
  <si>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</si>
  <si>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</si>
  <si>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</si>
  <si>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</si>
  <si>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</si>
  <si>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</si>
  <si>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</si>
  <si>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</si>
  <si>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</si>
  <si>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</si>
  <si>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</si>
  <si>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</si>
  <si>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</si>
  <si>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</si>
  <si>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</si>
  <si>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</si>
  <si>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</si>
  <si>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</si>
  <si>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</si>
  <si>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</si>
  <si>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</si>
  <si>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</si>
  <si>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</si>
  <si>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</si>
  <si>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</si>
  <si>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</si>
  <si>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</si>
  <si>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</si>
  <si>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</si>
  <si>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</si>
  <si>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</si>
  <si>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</si>
  <si>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</si>
  <si>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</si>
  <si>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</si>
  <si>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</si>
  <si>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</si>
  <si>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</si>
  <si>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</si>
  <si>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</si>
  <si>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</si>
  <si>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</si>
  <si>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</si>
  <si>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</si>
  <si>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</si>
  <si>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</si>
  <si>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</si>
  <si>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</si>
  <si>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</si>
  <si>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</si>
  <si>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</si>
  <si>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</si>
  <si>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</si>
  <si>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</si>
  <si>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</si>
  <si>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</si>
  <si>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</si>
  <si>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</si>
  <si>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</si>
  <si>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</si>
  <si>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</si>
  <si>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</si>
  <si>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</si>
  <si>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</si>
  <si>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</si>
  <si>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</si>
  <si>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</si>
  <si>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</si>
  <si>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</si>
  <si>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</si>
  <si>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</si>
  <si>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</si>
  <si>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</si>
  <si>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</si>
  <si>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</si>
  <si>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</si>
  <si>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</si>
  <si>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</si>
  <si>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</si>
  <si>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</si>
  <si>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</si>
  <si>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</si>
  <si>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</si>
  <si>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</si>
  <si>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</si>
  <si>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</si>
  <si>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</si>
  <si>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</si>
  <si>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</si>
  <si>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</si>
  <si>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</si>
  <si>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</si>
  <si>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</si>
  <si>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</si>
  <si>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</si>
  <si>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</si>
  <si>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</si>
  <si>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</si>
  <si>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</si>
  <si>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</si>
  <si>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</si>
  <si>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</si>
  <si>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</si>
  <si>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</si>
  <si>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</si>
  <si>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</si>
  <si>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</si>
  <si>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</si>
  <si>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</si>
  <si>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</si>
  <si>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</si>
  <si>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</si>
  <si>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</si>
  <si>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</si>
  <si>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</si>
  <si>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</si>
  <si>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</si>
  <si>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</si>
  <si>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</si>
  <si>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</si>
  <si>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</si>
  <si>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</si>
  <si>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</si>
  <si>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</si>
  <si>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</si>
  <si>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</si>
  <si>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</si>
  <si>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</si>
  <si>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</si>
  <si>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</si>
  <si>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</si>
  <si>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</si>
  <si>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</si>
  <si>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</si>
  <si>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</si>
  <si>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</si>
  <si>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</si>
  <si>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</si>
  <si>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</si>
  <si>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</si>
  <si>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</si>
  <si>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</si>
  <si>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</si>
  <si>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</si>
  <si>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</si>
  <si>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</si>
  <si>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</si>
  <si>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</si>
  <si>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</si>
  <si>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</si>
  <si>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</si>
  <si>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</si>
  <si>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</si>
  <si>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</si>
  <si>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</si>
  <si>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</si>
  <si>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</si>
  <si>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</si>
  <si>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</si>
  <si>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</si>
  <si>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</si>
  <si>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</si>
  <si>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</si>
  <si>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</si>
  <si>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</si>
  <si>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</si>
  <si>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</si>
  <si>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</si>
  <si>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</si>
  <si>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</si>
  <si>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</si>
  <si>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</si>
  <si>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</si>
  <si>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</si>
  <si>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</si>
  <si>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</si>
  <si>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</si>
  <si>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</si>
  <si>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</si>
  <si>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</si>
  <si>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</si>
  <si>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</si>
  <si>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</si>
  <si>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</si>
  <si>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</si>
  <si>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</si>
  <si>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</si>
  <si>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</si>
  <si>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</si>
  <si>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</si>
  <si>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</si>
  <si>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</si>
  <si>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</si>
  <si>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</si>
  <si>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</si>
  <si>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</si>
  <si>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</si>
  <si>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</si>
  <si>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</si>
  <si>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</si>
  <si>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</si>
  <si>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</si>
  <si>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</si>
  <si>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</si>
  <si>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</si>
  <si>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</si>
  <si>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</si>
  <si>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</si>
  <si>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</si>
  <si>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</si>
  <si>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</si>
  <si>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</si>
  <si>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</si>
  <si>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</si>
  <si>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</si>
  <si>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</si>
  <si>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</si>
  <si>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</si>
  <si>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</si>
  <si>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</si>
  <si>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</si>
  <si>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</si>
  <si>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</si>
  <si>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</si>
  <si>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</si>
  <si>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</si>
  <si>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</si>
  <si>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</si>
  <si>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</si>
  <si>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</si>
  <si>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</si>
  <si>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</si>
  <si>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</si>
  <si>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</si>
  <si>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</si>
  <si>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</si>
  <si>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</si>
  <si>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</si>
  <si>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</si>
  <si>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</si>
  <si>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</si>
  <si>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</si>
  <si>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</si>
  <si>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</si>
  <si>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</si>
  <si>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</si>
  <si>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</si>
  <si>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</si>
  <si>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</si>
  <si>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</si>
  <si>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</si>
  <si>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</si>
  <si>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</si>
  <si>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</si>
  <si>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</si>
  <si>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</si>
  <si>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</si>
  <si>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</si>
  <si>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</si>
  <si>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</si>
  <si>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</si>
  <si>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</si>
  <si>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</si>
  <si>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</si>
  <si>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</si>
  <si>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</si>
  <si>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</si>
  <si>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</si>
  <si>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</si>
  <si>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</si>
  <si>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</si>
  <si>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</si>
  <si>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</si>
  <si>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</si>
  <si>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</si>
  <si>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</si>
  <si>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</si>
  <si>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</si>
  <si>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</si>
  <si>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</si>
  <si>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</si>
  <si>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</si>
  <si>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</si>
  <si>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</si>
  <si>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</si>
  <si>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</si>
  <si>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</si>
  <si>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</si>
  <si>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</si>
  <si>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</si>
  <si>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</si>
  <si>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</si>
  <si>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</si>
  <si>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</si>
  <si>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</si>
  <si>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</si>
  <si>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</si>
  <si>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</si>
  <si>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</si>
  <si>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</si>
  <si>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</si>
  <si>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</si>
  <si>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</si>
  <si>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</si>
  <si>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</si>
  <si>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</si>
  <si>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</si>
  <si>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</si>
  <si>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</si>
  <si>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</si>
  <si>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</si>
  <si>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</si>
  <si>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</si>
  <si>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</si>
  <si>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</si>
  <si>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</si>
  <si>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</si>
  <si>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</si>
  <si>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</si>
  <si>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</si>
  <si>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</si>
  <si>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</si>
  <si>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</si>
  <si>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</si>
  <si>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</si>
  <si>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</si>
  <si>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</si>
  <si>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</si>
  <si>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</si>
  <si>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</si>
  <si>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</si>
  <si>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</si>
  <si>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</si>
  <si>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</si>
  <si>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</si>
  <si>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</si>
  <si>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</si>
  <si>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</si>
  <si>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</si>
  <si>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</si>
  <si>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</si>
  <si>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</si>
  <si>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</si>
  <si>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</si>
  <si>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</si>
  <si>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</si>
  <si>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</si>
  <si>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</si>
  <si>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</si>
  <si>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</si>
  <si>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</si>
  <si>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</si>
  <si>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</si>
  <si>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</si>
  <si>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</si>
  <si>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</si>
  <si>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</si>
  <si>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</si>
  <si>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</si>
  <si>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</si>
  <si>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</si>
  <si>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</si>
  <si>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</si>
  <si>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</si>
  <si>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</si>
  <si>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</si>
  <si>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</si>
  <si>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</si>
  <si>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</si>
  <si>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</si>
  <si>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</si>
  <si>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</si>
  <si>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</si>
  <si>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</si>
  <si>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</si>
  <si>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</si>
  <si>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</si>
  <si>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</si>
  <si>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</si>
  <si>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</si>
  <si>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</si>
  <si>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</si>
  <si>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</si>
  <si>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</si>
  <si>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</si>
  <si>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</si>
  <si>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</si>
  <si>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</si>
  <si>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</si>
  <si>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</si>
  <si>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</si>
  <si>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</si>
  <si>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</si>
  <si>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</si>
  <si>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</si>
  <si>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</si>
  <si>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</si>
  <si>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</si>
  <si>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</si>
  <si>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</si>
  <si>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</si>
  <si>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</si>
  <si>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</si>
  <si>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</si>
  <si>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</si>
  <si>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</si>
  <si>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</si>
  <si>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</si>
  <si>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</si>
  <si>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</si>
  <si>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</si>
  <si>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</si>
  <si>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</si>
  <si>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</si>
  <si>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</si>
  <si>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</si>
  <si>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</si>
  <si>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</si>
  <si>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</si>
  <si>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</si>
  <si>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</si>
  <si>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</si>
  <si>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</si>
  <si>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</si>
  <si>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</si>
  <si>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</si>
  <si>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</si>
  <si>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</si>
  <si>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</si>
  <si>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</si>
  <si>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</si>
  <si>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</si>
  <si>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</si>
  <si>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</si>
  <si>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</si>
  <si>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</si>
  <si>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</si>
  <si>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</si>
  <si>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</si>
  <si>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</si>
  <si>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</si>
  <si>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</si>
  <si>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</si>
  <si>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</si>
  <si>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</si>
  <si>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</si>
  <si>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</si>
  <si>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</si>
  <si>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</si>
  <si>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</si>
  <si>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</si>
  <si>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</si>
  <si>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</si>
  <si>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</si>
  <si>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</si>
  <si>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</si>
  <si>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</si>
  <si>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</si>
  <si>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</si>
  <si>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</si>
  <si>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</si>
  <si>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</si>
  <si>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</si>
  <si>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</si>
  <si>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</si>
  <si>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</si>
  <si>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</si>
  <si>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</si>
  <si>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</si>
  <si>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</si>
  <si>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</si>
  <si>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</si>
  <si>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</si>
  <si>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</si>
  <si>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</si>
  <si>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</si>
  <si>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</si>
  <si>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</si>
  <si>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</si>
  <si>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</si>
  <si>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</si>
  <si>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</si>
  <si>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</si>
  <si>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</si>
  <si>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</si>
  <si>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</si>
  <si>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</si>
  <si>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</si>
  <si>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</si>
  <si>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</si>
  <si>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</si>
  <si>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</si>
  <si>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</si>
  <si>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</si>
  <si>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</si>
  <si>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</si>
  <si>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</si>
  <si>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</si>
  <si>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</si>
  <si>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</si>
  <si>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</si>
  <si>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</si>
  <si>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</si>
  <si>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</si>
  <si>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</si>
  <si>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</si>
  <si>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</si>
  <si>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</si>
  <si>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</si>
  <si>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</si>
  <si>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</si>
  <si>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</si>
  <si>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</si>
  <si>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</si>
  <si>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</si>
  <si>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</si>
  <si>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</si>
  <si>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</si>
  <si>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</si>
  <si>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</si>
  <si>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</si>
  <si>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</si>
  <si>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</si>
  <si>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</si>
  <si>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</si>
  <si>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</si>
  <si>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</si>
  <si>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</si>
  <si>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</si>
  <si>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</si>
  <si>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</si>
  <si>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</si>
  <si>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</si>
  <si>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</si>
  <si>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</si>
  <si>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</si>
  <si>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</si>
  <si>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</si>
  <si>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</si>
  <si>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</si>
  <si>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</si>
  <si>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</si>
  <si>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</si>
  <si>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</si>
  <si>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</si>
  <si>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</si>
  <si>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</si>
  <si>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</si>
  <si>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</si>
  <si>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</si>
  <si>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</si>
  <si>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</si>
  <si>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</si>
  <si>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</si>
  <si>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</si>
  <si>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</si>
  <si>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</si>
  <si>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</si>
  <si>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</si>
  <si>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</si>
  <si>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</si>
  <si>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</si>
  <si>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</si>
  <si>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</si>
  <si>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</si>
  <si>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</si>
  <si>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</si>
  <si>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</si>
  <si>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</si>
  <si>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</si>
  <si>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</si>
  <si>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</si>
  <si>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</si>
  <si>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</si>
  <si>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</si>
  <si>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</si>
  <si>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</si>
  <si>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</si>
  <si>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</si>
  <si>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</si>
  <si>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</si>
  <si>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</si>
  <si>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</si>
  <si>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</si>
  <si>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</si>
  <si>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</si>
  <si>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</si>
  <si>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</si>
  <si>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</si>
  <si>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</si>
  <si>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</si>
  <si>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</si>
  <si>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</si>
  <si>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</si>
  <si>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</si>
  <si>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</si>
  <si>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</si>
  <si>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</si>
  <si>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</si>
  <si>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</si>
  <si>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</si>
  <si>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</si>
  <si>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</si>
  <si>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</si>
  <si>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</si>
  <si>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</si>
  <si>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</si>
  <si>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</si>
  <si>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</si>
  <si>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</si>
  <si>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</si>
  <si>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</si>
  <si>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</si>
  <si>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</si>
  <si>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</si>
  <si>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</si>
  <si>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</si>
  <si>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</si>
  <si>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</si>
  <si>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</si>
  <si>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</si>
  <si>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</si>
  <si>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</si>
  <si>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</si>
  <si>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</si>
  <si>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</si>
  <si>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</si>
  <si>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</si>
  <si>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</si>
  <si>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</si>
  <si>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</si>
  <si>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</si>
  <si>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</si>
  <si>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</si>
  <si>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</si>
  <si>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</si>
  <si>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</si>
  <si>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</si>
  <si>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</si>
  <si>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</si>
  <si>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</si>
  <si>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</si>
  <si>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</si>
  <si>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</si>
  <si>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</si>
  <si>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</si>
  <si>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</si>
  <si>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</si>
  <si>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</si>
  <si>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</si>
  <si>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</si>
  <si>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</si>
  <si>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</si>
  <si>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</si>
  <si>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</si>
  <si>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</si>
  <si>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</si>
  <si>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</si>
  <si>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</si>
  <si>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</si>
  <si>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</si>
  <si>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</si>
  <si>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</si>
  <si>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</si>
  <si>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</si>
  <si>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</si>
  <si>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</si>
  <si>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</si>
  <si>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</si>
  <si>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</si>
  <si>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</si>
  <si>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</si>
  <si>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</si>
  <si>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</si>
  <si>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</si>
  <si>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</si>
  <si>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</si>
  <si>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</si>
  <si>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</si>
  <si>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</si>
  <si>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</si>
  <si>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</si>
  <si>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</si>
  <si>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</si>
  <si>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</si>
  <si>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</si>
  <si>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</si>
  <si>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</si>
  <si>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</si>
  <si>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</si>
  <si>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</si>
  <si>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</si>
  <si>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</si>
  <si>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</si>
  <si>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</si>
  <si>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</si>
  <si>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</si>
  <si>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</si>
  <si>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</si>
  <si>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</si>
  <si>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</si>
  <si>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</si>
  <si>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</si>
  <si>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</si>
  <si>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</si>
  <si>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</si>
  <si>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</si>
  <si>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</si>
  <si>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</si>
  <si>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</si>
  <si>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</si>
  <si>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</si>
  <si>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</si>
  <si>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</si>
  <si>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</si>
  <si>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</si>
  <si>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</si>
  <si>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</si>
  <si>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</si>
  <si>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</si>
  <si>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</si>
  <si>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</si>
  <si>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</si>
  <si>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</si>
  <si>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</si>
  <si>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</si>
  <si>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</si>
  <si>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</si>
  <si>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</si>
  <si>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</si>
  <si>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</si>
  <si>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</si>
  <si>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</si>
  <si>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</si>
  <si>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</si>
  <si>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</si>
  <si>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</si>
  <si>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</si>
  <si>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</si>
  <si>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</si>
  <si>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</si>
  <si>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</si>
  <si>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</si>
  <si>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</si>
  <si>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</si>
  <si>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</si>
  <si>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</si>
  <si>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</si>
  <si>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</si>
  <si>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</si>
  <si>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</si>
  <si>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</si>
  <si>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</si>
  <si>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</si>
  <si>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</si>
  <si>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</si>
  <si>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</si>
  <si>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</si>
  <si>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</si>
  <si>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</si>
  <si>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</si>
  <si>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</si>
  <si>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</si>
  <si>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</si>
  <si>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</si>
  <si>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</si>
  <si>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</si>
  <si>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</si>
  <si>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</si>
  <si>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</si>
  <si>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</si>
  <si>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</si>
  <si>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</si>
  <si>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</si>
  <si>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</si>
  <si>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</si>
  <si>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</si>
  <si>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</si>
  <si>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</si>
  <si>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</si>
  <si>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</si>
  <si>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</si>
  <si>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</si>
  <si>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</si>
  <si>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</si>
  <si>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</si>
  <si>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</si>
  <si>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</si>
  <si>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</si>
  <si>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</si>
  <si>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</si>
  <si>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</si>
  <si>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</si>
  <si>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</si>
  <si>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</si>
  <si>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</si>
  <si>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</si>
  <si>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</si>
  <si>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</si>
  <si>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</si>
  <si>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</si>
  <si>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</si>
  <si>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</si>
  <si>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</si>
  <si>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</si>
  <si>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</si>
  <si>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</si>
  <si>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</si>
  <si>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</si>
  <si>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</si>
  <si>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</si>
  <si>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</si>
  <si>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</si>
  <si>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</si>
  <si>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</si>
  <si>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</si>
  <si>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</si>
  <si>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</si>
  <si>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</si>
  <si>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</si>
  <si>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</si>
  <si>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</si>
  <si>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</si>
  <si>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</si>
  <si>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</si>
  <si>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</si>
  <si>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</si>
  <si>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</si>
  <si>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</si>
  <si>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</si>
  <si>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</si>
  <si>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</si>
  <si>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</si>
  <si>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</si>
  <si>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</si>
  <si>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</si>
  <si>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</si>
  <si>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</si>
  <si>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</si>
  <si>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</si>
  <si>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</si>
  <si>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</si>
  <si>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</si>
  <si>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</si>
  <si>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</si>
  <si>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</si>
  <si>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</si>
  <si>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</si>
  <si>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</si>
  <si>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</si>
  <si>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</si>
  <si>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</si>
  <si>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</si>
  <si>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</si>
  <si>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</si>
  <si>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</si>
  <si>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</si>
  <si>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</si>
  <si>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</si>
  <si>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</si>
  <si>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</si>
  <si>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</si>
  <si>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</si>
  <si>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</si>
  <si>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</si>
  <si>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</si>
  <si>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</si>
  <si>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</si>
  <si>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</si>
  <si>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</si>
  <si>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</si>
  <si>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</si>
  <si>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</si>
  <si>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</si>
  <si>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</si>
  <si>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</si>
  <si>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</si>
  <si>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</si>
  <si>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</si>
  <si>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</si>
  <si>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</si>
  <si>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</si>
  <si>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</si>
  <si>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</si>
  <si>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</si>
  <si>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</si>
  <si>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</si>
  <si>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</si>
  <si>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</si>
  <si>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</si>
  <si>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</si>
  <si>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</si>
  <si>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</si>
  <si>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</si>
  <si>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</si>
  <si>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</si>
  <si>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</si>
  <si>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</si>
  <si>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</si>
  <si>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</si>
  <si>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</si>
  <si>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</si>
  <si>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</si>
  <si>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</si>
  <si>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</si>
  <si>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</si>
  <si>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</si>
  <si>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</si>
  <si>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</si>
  <si>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</si>
  <si>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</si>
  <si>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</si>
  <si>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</si>
  <si>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</si>
  <si>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</si>
  <si>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</si>
  <si>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</si>
  <si>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</si>
  <si>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</si>
  <si>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</si>
  <si>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</si>
  <si>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</si>
  <si>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</si>
  <si>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</si>
  <si>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</si>
  <si>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</si>
  <si>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</si>
  <si>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</si>
  <si>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</si>
  <si>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</si>
  <si>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</si>
  <si>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</si>
  <si>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</si>
  <si>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</si>
  <si>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</si>
  <si>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</si>
  <si>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</si>
  <si>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</si>
  <si>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</si>
  <si>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</si>
  <si>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</si>
  <si>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</si>
  <si>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</si>
  <si>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</si>
  <si>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</si>
  <si>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</si>
  <si>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</si>
  <si>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</si>
  <si>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</si>
  <si>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</si>
  <si>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</si>
  <si>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</si>
  <si>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</si>
  <si>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</si>
  <si>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</si>
  <si>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</si>
  <si>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</si>
  <si>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</si>
  <si>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</si>
  <si>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</si>
  <si>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</si>
  <si>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</si>
  <si>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</si>
  <si>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</si>
  <si>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</si>
  <si>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</si>
  <si>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</si>
  <si>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</si>
  <si>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</si>
  <si>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</si>
  <si>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</si>
  <si>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</si>
  <si>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</si>
  <si>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</si>
  <si>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</si>
  <si>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</si>
  <si>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</si>
  <si>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</si>
  <si>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</si>
  <si>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</si>
  <si>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</si>
  <si>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</si>
  <si>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</si>
  <si>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</si>
  <si>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</si>
  <si>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</si>
  <si>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</si>
  <si>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</si>
  <si>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</si>
  <si>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</si>
  <si>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</si>
  <si>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</si>
  <si>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</si>
  <si>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</si>
  <si>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</si>
  <si>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</si>
  <si>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</si>
  <si>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</si>
  <si>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</si>
  <si>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</si>
  <si>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</si>
  <si>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</si>
  <si>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</si>
  <si>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</si>
  <si>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</si>
  <si>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</si>
  <si>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</si>
  <si>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</si>
  <si>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</si>
  <si>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</si>
  <si>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</si>
  <si>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</si>
  <si>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</si>
  <si>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</si>
  <si>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</si>
  <si>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</si>
  <si>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</si>
  <si>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</si>
  <si>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</si>
  <si>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</si>
  <si>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</si>
  <si>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</si>
  <si>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</si>
  <si>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</si>
  <si>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</si>
  <si>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</si>
  <si>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</si>
  <si>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</si>
  <si>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</si>
  <si>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</si>
  <si>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</si>
  <si>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</si>
  <si>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</si>
  <si>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</si>
  <si>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</si>
  <si>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</si>
  <si>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</si>
  <si>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</si>
  <si>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</si>
  <si>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</si>
  <si>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</si>
  <si>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</si>
  <si>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</si>
  <si>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</si>
  <si>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</si>
  <si>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</si>
  <si>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</si>
  <si>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</si>
  <si>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</si>
  <si>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</si>
  <si>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</si>
  <si>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</si>
  <si>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</si>
  <si>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</si>
  <si>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</si>
  <si>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</si>
  <si>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</si>
  <si>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</si>
  <si>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</si>
  <si>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</si>
  <si>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</si>
  <si>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</si>
  <si>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</si>
  <si>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</si>
  <si>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</si>
  <si>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</si>
  <si>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</si>
  <si>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</si>
  <si>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</si>
  <si>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</si>
  <si>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</si>
  <si>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</si>
  <si>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</si>
  <si>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</si>
  <si>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</si>
  <si>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</si>
  <si>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</si>
  <si>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</si>
  <si>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</si>
  <si>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</si>
  <si>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</si>
  <si>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</si>
  <si>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</si>
  <si>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</si>
  <si>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</si>
  <si>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</si>
  <si>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</si>
  <si>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</si>
  <si>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</si>
  <si>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</si>
  <si>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</si>
  <si>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</si>
  <si>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</si>
  <si>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</si>
  <si>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</si>
  <si>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</si>
  <si>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</si>
  <si>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</si>
  <si>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</si>
  <si>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</si>
  <si>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</si>
  <si>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</si>
  <si>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</si>
  <si>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</si>
  <si>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</si>
  <si>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</si>
  <si>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</si>
  <si>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</si>
  <si>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</si>
  <si>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</si>
  <si>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</si>
  <si>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</si>
  <si>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</si>
  <si>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</si>
  <si>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</si>
  <si>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</si>
  <si>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</si>
  <si>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</si>
  <si>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</si>
  <si>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</si>
  <si>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</si>
  <si>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</si>
  <si>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</si>
  <si>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</si>
  <si>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</si>
  <si>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</si>
  <si>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</si>
  <si>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</si>
  <si>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</si>
  <si>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</si>
  <si>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</si>
  <si>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</si>
  <si>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</si>
  <si>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</si>
  <si>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</si>
  <si>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</si>
  <si>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</si>
  <si>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</si>
  <si>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</si>
  <si>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</si>
  <si>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</si>
  <si>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</si>
  <si>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</si>
  <si>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</si>
  <si>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</si>
  <si>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</si>
  <si>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</si>
  <si>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</si>
  <si>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</si>
  <si>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</si>
  <si>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</si>
  <si>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</si>
  <si>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</si>
  <si>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</si>
  <si>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</si>
  <si>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</si>
  <si>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</si>
  <si>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</si>
  <si>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</si>
  <si>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</si>
  <si>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</si>
  <si>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</si>
  <si>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</si>
  <si>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</si>
  <si>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</si>
  <si>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</si>
  <si>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</si>
  <si>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</si>
  <si>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</si>
  <si>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</si>
  <si>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</si>
  <si>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</si>
  <si>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</si>
  <si>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</si>
  <si>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</si>
  <si>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</si>
  <si>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</si>
  <si>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</si>
  <si>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</si>
  <si>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</si>
  <si>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</si>
  <si>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</si>
  <si>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</si>
  <si>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</si>
  <si>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</si>
  <si>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</si>
  <si>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</si>
  <si>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</si>
  <si>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</si>
  <si>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</si>
  <si>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</si>
  <si>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</si>
  <si>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</si>
  <si>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</si>
  <si>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</si>
  <si>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</si>
  <si>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</si>
  <si>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</si>
  <si>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</si>
  <si>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</si>
  <si>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</si>
  <si>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</si>
  <si>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</si>
  <si>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</si>
  <si>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</si>
  <si>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</si>
  <si>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</si>
  <si>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</si>
  <si>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</si>
  <si>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</si>
  <si>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</si>
  <si>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</si>
  <si>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</si>
  <si>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</si>
  <si>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</si>
  <si>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</si>
  <si>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</si>
  <si>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</si>
  <si>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</si>
  <si>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</si>
  <si>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</si>
  <si>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</si>
  <si>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</si>
  <si>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</si>
  <si>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</si>
  <si>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</si>
  <si>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</si>
  <si>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</si>
  <si>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</si>
  <si>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</si>
  <si>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</si>
  <si>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</si>
  <si>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</si>
  <si>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</si>
  <si>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</si>
  <si>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</si>
  <si>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</si>
  <si>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</si>
  <si>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</si>
  <si>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</si>
  <si>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</si>
  <si>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</si>
  <si>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</si>
  <si>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</si>
  <si>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</si>
  <si>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</si>
  <si>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</si>
  <si>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</si>
  <si>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</si>
  <si>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</si>
  <si>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</si>
  <si>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</si>
  <si>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</si>
  <si>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</si>
  <si>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</si>
  <si>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</si>
  <si>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</si>
  <si>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</si>
  <si>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</si>
  <si>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</si>
  <si>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</si>
  <si>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</si>
  <si>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</si>
  <si>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</si>
  <si>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</si>
  <si>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</si>
  <si>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</si>
  <si>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</si>
  <si>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</si>
  <si>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</si>
  <si>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</si>
  <si>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</si>
  <si>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</si>
  <si>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</si>
  <si>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</si>
  <si>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</si>
  <si>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</si>
  <si>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</si>
  <si>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</si>
  <si>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</si>
  <si>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</si>
  <si>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</si>
  <si>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</si>
  <si>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</si>
  <si>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</si>
  <si>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</si>
  <si>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</si>
  <si>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</si>
  <si>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</si>
  <si>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</si>
  <si>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</si>
  <si>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</si>
  <si>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</si>
  <si>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</si>
  <si>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</si>
  <si>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</si>
  <si>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</si>
  <si>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</si>
  <si>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</si>
  <si>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</si>
  <si>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</si>
  <si>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</si>
  <si>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</si>
  <si>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</si>
  <si>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</si>
  <si>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</si>
  <si>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</si>
  <si>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</si>
  <si>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</si>
  <si>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</si>
  <si>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</si>
  <si>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</si>
  <si>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</si>
  <si>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</si>
  <si>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</si>
  <si>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</si>
  <si>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</si>
  <si>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</si>
  <si>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</si>
  <si>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</si>
  <si>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</si>
  <si>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</si>
  <si>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</si>
  <si>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</si>
  <si>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</si>
  <si>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</si>
  <si>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</si>
  <si>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</si>
  <si>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</si>
  <si>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</si>
  <si>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</si>
  <si>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</si>
  <si>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</si>
  <si>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</si>
  <si>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</si>
  <si>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</si>
  <si>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</si>
  <si>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</si>
  <si>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</si>
  <si>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</si>
  <si>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</si>
  <si>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</si>
  <si>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</si>
  <si>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</si>
  <si>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</si>
  <si>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</si>
  <si>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</si>
  <si>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</si>
  <si>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</si>
  <si>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</si>
  <si>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</si>
  <si>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</si>
  <si>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</si>
  <si>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</si>
  <si>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</si>
  <si>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</si>
  <si>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</si>
  <si>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</si>
  <si>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</si>
  <si>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</si>
  <si>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</si>
  <si>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</si>
  <si>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</si>
  <si>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</si>
  <si>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</si>
  <si>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</si>
  <si>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</si>
  <si>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</si>
  <si>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</si>
  <si>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</si>
  <si>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</si>
  <si>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</si>
  <si>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</si>
  <si>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</si>
  <si>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</si>
  <si>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</si>
  <si>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</si>
  <si>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</si>
  <si>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</si>
  <si>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</si>
  <si>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</si>
  <si>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</si>
  <si>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</si>
  <si>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</si>
  <si>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</si>
  <si>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</si>
  <si>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</si>
  <si>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</si>
  <si>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</si>
  <si>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</si>
  <si>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</si>
  <si>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</si>
  <si>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</si>
  <si>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</si>
  <si>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</si>
  <si>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</si>
  <si>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</si>
  <si>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</si>
  <si>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</si>
  <si>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</si>
  <si>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</si>
  <si>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</si>
  <si>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</si>
  <si>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</si>
  <si>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</si>
  <si>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</si>
  <si>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</si>
  <si>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</si>
  <si>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</si>
  <si>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</si>
  <si>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</si>
  <si>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</si>
  <si>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</si>
  <si>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</si>
  <si>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</si>
  <si>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</si>
  <si>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</si>
  <si>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</si>
  <si>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</si>
  <si>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</si>
  <si>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</si>
  <si>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</si>
  <si>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</si>
  <si>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</si>
  <si>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</si>
  <si>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</si>
  <si>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</si>
  <si>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</si>
  <si>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</si>
  <si>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</si>
  <si>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</si>
  <si>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</si>
  <si>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</si>
  <si>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</si>
  <si>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</si>
  <si>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</si>
  <si>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</si>
  <si>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</si>
  <si>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</si>
  <si>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</si>
  <si>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</si>
  <si>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</si>
  <si>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</si>
  <si>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</si>
  <si>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</si>
  <si>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</si>
  <si>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</si>
  <si>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</si>
  <si>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</si>
  <si>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</si>
  <si>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</si>
  <si>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</si>
  <si>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</si>
  <si>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</si>
  <si>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</si>
  <si>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</si>
  <si>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</si>
  <si>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</si>
  <si>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</si>
  <si>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</si>
  <si>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</si>
  <si>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</si>
  <si>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</si>
  <si>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</si>
  <si>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</si>
  <si>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</si>
  <si>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</si>
  <si>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</si>
  <si>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</si>
  <si>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</si>
  <si>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</si>
  <si>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</si>
  <si>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</si>
  <si>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</si>
  <si>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</si>
  <si>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</si>
  <si>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</si>
  <si>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</si>
  <si>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</si>
  <si>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</si>
  <si>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</si>
  <si>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</si>
  <si>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</si>
  <si>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</si>
  <si>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</si>
  <si>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</si>
  <si>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</si>
  <si>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</si>
  <si>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</si>
  <si>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</si>
  <si>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</si>
  <si>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</si>
  <si>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</si>
  <si>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</si>
  <si>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</si>
  <si>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</si>
  <si>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</si>
  <si>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</si>
  <si>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</si>
  <si>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</si>
  <si>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</si>
  <si>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</si>
  <si>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</si>
  <si>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</si>
  <si>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</si>
  <si>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</si>
  <si>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</si>
  <si>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</si>
  <si>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</si>
  <si>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</si>
  <si>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</si>
  <si>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</si>
  <si>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</si>
  <si>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</si>
  <si>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</si>
  <si>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</si>
  <si>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</si>
  <si>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</si>
  <si>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</si>
  <si>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</si>
  <si>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</si>
  <si>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</si>
  <si>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</si>
  <si>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</si>
  <si>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</si>
  <si>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</si>
  <si>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</si>
  <si>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</si>
  <si>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</si>
  <si>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</si>
  <si>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</si>
  <si>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</si>
  <si>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</si>
  <si>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</si>
  <si>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</si>
  <si>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</si>
  <si>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</si>
  <si>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</si>
  <si>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</si>
  <si>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</si>
  <si>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</si>
  <si>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</si>
  <si>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</si>
  <si>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</si>
  <si>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</si>
  <si>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</si>
  <si>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</si>
  <si>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</si>
  <si>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</si>
  <si>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</si>
  <si>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</si>
  <si>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</si>
  <si>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</si>
  <si>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</si>
  <si>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</si>
  <si>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</si>
  <si>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</si>
  <si>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</si>
  <si>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</si>
  <si>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</si>
  <si>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</si>
  <si>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</si>
  <si>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</si>
  <si>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</si>
  <si>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</si>
  <si>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</si>
  <si>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</si>
  <si>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</si>
  <si>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</si>
  <si>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</si>
  <si>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</si>
  <si>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</si>
  <si>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</si>
  <si>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</si>
  <si>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</si>
  <si>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</si>
  <si>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</si>
  <si>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</si>
  <si>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</si>
  <si>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</si>
  <si>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</si>
  <si>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</si>
  <si>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</si>
  <si>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</si>
  <si>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</si>
  <si>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</si>
  <si>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</si>
  <si>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</si>
  <si>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</si>
  <si>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</si>
  <si>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</si>
  <si>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</si>
  <si>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</si>
  <si>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</si>
  <si>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</si>
  <si>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</si>
  <si>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</si>
  <si>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</si>
  <si>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</si>
  <si>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</si>
  <si>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</si>
  <si>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</si>
  <si>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</si>
  <si>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</si>
  <si>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</si>
  <si>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</si>
  <si>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</si>
  <si>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</si>
  <si>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</si>
  <si>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</si>
  <si>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</si>
  <si>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</si>
  <si>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</si>
  <si>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</si>
  <si>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</si>
  <si>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</si>
  <si>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</si>
  <si>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</si>
  <si>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</si>
  <si>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</si>
  <si>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</si>
  <si>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</si>
  <si>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</si>
  <si>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</si>
  <si>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</si>
  <si>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</si>
  <si>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</si>
  <si>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</si>
  <si>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</si>
  <si>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</si>
  <si>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</si>
  <si>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</si>
  <si>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</si>
  <si>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</si>
  <si>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</si>
  <si>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</si>
  <si>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</si>
  <si>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</si>
  <si>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</si>
  <si>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</si>
  <si>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</si>
  <si>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</si>
  <si>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</si>
  <si>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</si>
  <si>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</si>
  <si>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</si>
  <si>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</si>
  <si>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</si>
  <si>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</si>
  <si>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</si>
  <si>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</si>
  <si>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</si>
  <si>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</si>
  <si>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</si>
  <si>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</si>
  <si>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</si>
  <si>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</si>
  <si>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</si>
  <si>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</si>
  <si>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</si>
  <si>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</si>
  <si>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</si>
  <si>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</si>
  <si>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</si>
  <si>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</si>
  <si>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</si>
  <si>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</si>
  <si>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</si>
  <si>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</si>
  <si>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</si>
  <si>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</si>
  <si>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</si>
  <si>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</si>
  <si>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</si>
  <si>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</si>
  <si>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</si>
  <si>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</si>
  <si>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</si>
  <si>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</si>
  <si>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</si>
  <si>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</si>
  <si>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</si>
  <si>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</si>
  <si>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</si>
  <si>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</si>
  <si>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</si>
  <si>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</si>
  <si>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</si>
  <si>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</si>
  <si>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</si>
  <si>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</si>
  <si>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</si>
  <si>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</si>
  <si>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</si>
  <si>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</si>
  <si>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</si>
  <si>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</si>
  <si>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</si>
  <si>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</si>
  <si>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</si>
  <si>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</si>
  <si>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</si>
  <si>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</si>
  <si>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</si>
  <si>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</si>
  <si>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</si>
  <si>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</si>
  <si>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</si>
  <si>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</si>
  <si>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</si>
  <si>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</si>
  <si>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</si>
  <si>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</si>
  <si>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</si>
  <si>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</si>
  <si>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</si>
  <si>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</si>
  <si>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</si>
  <si>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</si>
  <si>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</si>
  <si>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</si>
  <si>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</si>
  <si>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</si>
  <si>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</si>
  <si>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</si>
  <si>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</si>
  <si>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</si>
  <si>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</si>
  <si>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</si>
  <si>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</si>
  <si>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</si>
  <si>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</si>
  <si>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</si>
  <si>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</si>
  <si>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</si>
  <si>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</si>
  <si>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</si>
  <si>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</si>
  <si>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</si>
  <si>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</si>
  <si>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</si>
  <si>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</si>
  <si>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</si>
  <si>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</si>
  <si>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</si>
  <si>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</si>
  <si>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</si>
  <si>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</si>
  <si>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</si>
  <si>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</si>
  <si>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</si>
  <si>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</si>
  <si>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</si>
  <si>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</si>
  <si>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</si>
  <si>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</si>
  <si>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</si>
  <si>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</si>
  <si>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</si>
  <si>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</si>
  <si>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</si>
  <si>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</si>
  <si>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</si>
  <si>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</si>
  <si>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</si>
  <si>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</si>
  <si>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</si>
  <si>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</si>
  <si>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</si>
  <si>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</si>
  <si>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</si>
  <si>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</si>
  <si>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</si>
  <si>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</si>
  <si>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</si>
  <si>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</si>
  <si>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</si>
  <si>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</si>
  <si>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</si>
  <si>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</si>
  <si>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</si>
  <si>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</si>
  <si>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</si>
  <si>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</si>
  <si>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</si>
  <si>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</si>
  <si>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</si>
  <si>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</si>
  <si>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</si>
  <si>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</si>
  <si>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</si>
  <si>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</si>
  <si>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</si>
  <si>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</si>
  <si>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</si>
  <si>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</si>
  <si>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</si>
  <si>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</si>
  <si>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</si>
  <si>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</si>
  <si>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</si>
  <si>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</si>
  <si>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</si>
  <si>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</si>
  <si>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</si>
  <si>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</si>
  <si>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</si>
  <si>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</si>
  <si>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</si>
  <si>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</si>
  <si>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</si>
  <si>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</si>
  <si>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</si>
  <si>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</si>
  <si>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</si>
  <si>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</si>
  <si>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</si>
  <si>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</si>
  <si>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</si>
  <si>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</si>
  <si>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</si>
  <si>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</si>
  <si>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</si>
  <si>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</si>
  <si>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</si>
  <si>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</si>
  <si>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</si>
  <si>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</si>
  <si>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</si>
  <si>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</si>
  <si>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</si>
  <si>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</si>
  <si>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</si>
  <si>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</si>
  <si>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</si>
  <si>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</si>
  <si>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</si>
  <si>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</si>
  <si>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</si>
  <si>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</si>
  <si>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</si>
  <si>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</si>
  <si>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</si>
  <si>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</si>
  <si>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</si>
  <si>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</si>
  <si>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</si>
  <si>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</si>
  <si>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</si>
  <si>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</si>
  <si>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</si>
  <si>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</si>
  <si>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</si>
  <si>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</si>
  <si>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</si>
  <si>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</si>
  <si>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</si>
  <si>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</si>
  <si>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</si>
  <si>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</si>
  <si>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</si>
  <si>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</si>
  <si>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</si>
  <si>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</si>
  <si>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</si>
  <si>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</si>
  <si>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</si>
  <si>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</si>
  <si>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</si>
  <si>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</si>
  <si>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</si>
  <si>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</si>
  <si>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</si>
  <si>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</si>
  <si>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</si>
  <si>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</si>
  <si>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</si>
  <si>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</si>
  <si>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</si>
  <si>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</si>
  <si>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</si>
  <si>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</si>
  <si>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</si>
  <si>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</si>
  <si>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</si>
  <si>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</si>
  <si>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</si>
  <si>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</si>
  <si>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</si>
  <si>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</si>
  <si>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</si>
  <si>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</si>
  <si>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</si>
  <si>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</si>
  <si>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</si>
  <si>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</si>
  <si>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</si>
  <si>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</si>
  <si>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</si>
  <si>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</si>
  <si>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</si>
  <si>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</si>
  <si>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</si>
  <si>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</si>
  <si>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</si>
  <si>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</si>
  <si>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</si>
  <si>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</si>
  <si>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</si>
  <si>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</si>
  <si>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</si>
  <si>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</si>
  <si>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</si>
  <si>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</si>
  <si>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</si>
  <si>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</si>
  <si>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</si>
  <si>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</si>
  <si>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</si>
  <si>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</si>
  <si>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</si>
  <si>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</si>
  <si>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</si>
  <si>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</si>
  <si>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</si>
  <si>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</si>
  <si>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</si>
  <si>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</si>
  <si>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</si>
  <si>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</si>
  <si>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</si>
  <si>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</si>
  <si>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</si>
  <si>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</si>
  <si>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</si>
  <si>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</si>
  <si>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</si>
  <si>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</si>
  <si>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</si>
  <si>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</si>
  <si>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</si>
  <si>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</si>
  <si>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</si>
  <si>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</si>
  <si>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</si>
  <si>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</si>
  <si>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</si>
  <si>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</si>
  <si>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</si>
  <si>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</si>
  <si>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</si>
  <si>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</si>
  <si>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</si>
  <si>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</si>
  <si>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</si>
  <si>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</si>
  <si>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</si>
  <si>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</si>
  <si>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</si>
  <si>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</si>
  <si>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</si>
  <si>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</si>
  <si>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</si>
  <si>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</si>
  <si>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</si>
  <si>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</si>
  <si>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</si>
  <si>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</si>
  <si>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</si>
  <si>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</si>
  <si>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</si>
  <si>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</si>
  <si>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</si>
  <si>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</si>
  <si>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</si>
  <si>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</si>
  <si>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</si>
  <si>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</si>
  <si>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</si>
  <si>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</si>
  <si>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</si>
  <si>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</si>
  <si>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</si>
  <si>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</si>
  <si>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</si>
  <si>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</si>
  <si>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</si>
  <si>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</si>
  <si>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</si>
  <si>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</si>
  <si>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</si>
  <si>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</si>
  <si>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</si>
  <si>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</si>
  <si>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</si>
  <si>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</si>
  <si>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</si>
  <si>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</si>
  <si>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</si>
  <si>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</si>
  <si>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</si>
  <si>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</si>
  <si>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</si>
  <si>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</si>
  <si>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</si>
  <si>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</si>
  <si>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</si>
  <si>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</si>
  <si>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</si>
  <si>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</si>
  <si>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</si>
  <si>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</si>
  <si>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</si>
  <si>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</si>
  <si>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</si>
  <si>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</si>
  <si>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</si>
  <si>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</si>
  <si>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</si>
  <si>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</si>
  <si>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</si>
  <si>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</si>
  <si>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</si>
  <si>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</si>
  <si>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</si>
  <si>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</si>
  <si>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</si>
  <si>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</si>
  <si>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</si>
  <si>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</si>
  <si>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</si>
  <si>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</si>
  <si>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</si>
  <si>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</si>
  <si>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</si>
  <si>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</si>
  <si>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</si>
  <si>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</si>
  <si>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</si>
  <si>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</si>
  <si>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</si>
  <si>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</si>
  <si>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</si>
  <si>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</si>
  <si>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</si>
  <si>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</si>
  <si>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</si>
  <si>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</si>
  <si>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</si>
  <si>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</si>
  <si>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</si>
  <si>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</si>
  <si>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</si>
  <si>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</si>
  <si>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</si>
  <si>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</si>
  <si>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</si>
  <si>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</si>
  <si>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</si>
  <si>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</si>
  <si>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</si>
  <si>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</si>
  <si>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</si>
  <si>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</si>
  <si>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</si>
  <si>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</si>
  <si>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</si>
  <si>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</si>
  <si>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</si>
  <si>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</si>
  <si>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</si>
  <si>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</si>
  <si>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</si>
  <si>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</si>
  <si>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</si>
  <si>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</si>
  <si>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</si>
  <si>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</si>
  <si>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</si>
  <si>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</si>
  <si>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</si>
  <si>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</si>
  <si>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</si>
  <si>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</si>
  <si>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</si>
  <si>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</si>
  <si>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</si>
  <si>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</si>
  <si>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</si>
  <si>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</si>
  <si>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</si>
  <si>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</si>
  <si>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</si>
  <si>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</si>
  <si>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</si>
  <si>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</si>
  <si>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</si>
  <si>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</si>
  <si>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</si>
  <si>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</si>
  <si>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</si>
  <si>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</si>
  <si>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</si>
  <si>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</si>
  <si>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</si>
  <si>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</si>
  <si>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</si>
  <si>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</si>
  <si>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</si>
  <si>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</si>
  <si>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</si>
  <si>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</si>
  <si>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</si>
  <si>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</si>
  <si>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</si>
  <si>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</si>
  <si>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</si>
  <si>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</si>
  <si>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</si>
  <si>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</si>
  <si>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</si>
  <si>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</si>
  <si>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</si>
  <si>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</si>
  <si>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</si>
  <si>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</si>
  <si>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</si>
  <si>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</si>
  <si>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</si>
  <si>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</si>
  <si>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</si>
  <si>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</si>
  <si>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</si>
  <si>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</si>
  <si>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</si>
  <si>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</si>
  <si>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</si>
  <si>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</si>
  <si>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</si>
  <si>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</si>
  <si>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</si>
  <si>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</si>
  <si>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</si>
  <si>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</si>
  <si>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</si>
  <si>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</si>
  <si>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</si>
  <si>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</si>
  <si>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</si>
  <si>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</si>
  <si>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</si>
  <si>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</si>
  <si>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</si>
  <si>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</si>
  <si>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</si>
  <si>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</si>
  <si>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</si>
  <si>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</si>
  <si>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</si>
  <si>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</si>
  <si>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</si>
  <si>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</si>
  <si>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</si>
  <si>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</si>
  <si>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</si>
  <si>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</si>
  <si>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</si>
  <si>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</si>
  <si>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</si>
  <si>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</si>
  <si>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</si>
  <si>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</si>
  <si>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</si>
  <si>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</si>
  <si>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</si>
  <si>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</si>
  <si>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</si>
  <si>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</si>
  <si>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</si>
  <si>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</si>
  <si>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</si>
  <si>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</si>
  <si>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</si>
  <si>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</si>
  <si>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</si>
  <si>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</si>
  <si>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</si>
  <si>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</si>
  <si>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</si>
  <si>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</si>
  <si>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</si>
  <si>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</si>
  <si>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</si>
  <si>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</si>
  <si>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</si>
  <si>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</si>
  <si>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</si>
  <si>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</si>
  <si>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</si>
  <si>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</si>
  <si>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</si>
  <si>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</si>
  <si>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</si>
  <si>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</si>
  <si>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</si>
  <si>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</si>
  <si>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</si>
  <si>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</si>
  <si>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</si>
  <si>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</si>
  <si>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</si>
  <si>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</si>
  <si>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</si>
  <si>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</si>
  <si>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</si>
  <si>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</si>
  <si>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</si>
  <si>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</si>
  <si>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</si>
  <si>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</si>
  <si>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</si>
  <si>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</si>
  <si>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</si>
  <si>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</si>
  <si>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</si>
  <si>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</si>
  <si>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</si>
  <si>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</si>
  <si>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</si>
  <si>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</si>
  <si>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</si>
  <si>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</si>
  <si>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</si>
  <si>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</si>
  <si>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</si>
  <si>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</si>
  <si>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</si>
  <si>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</si>
  <si>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</si>
  <si>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</si>
  <si>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</si>
  <si>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</si>
  <si>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</si>
  <si>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</si>
  <si>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</si>
  <si>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</si>
  <si>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</si>
  <si>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</si>
  <si>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</si>
  <si>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</si>
  <si>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</si>
  <si>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</si>
  <si>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</si>
  <si>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</si>
  <si>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</si>
  <si>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</si>
  <si>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</si>
  <si>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</si>
  <si>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</si>
  <si>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</si>
  <si>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</si>
  <si>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</si>
  <si>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</si>
  <si>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</si>
  <si>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</si>
  <si>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</si>
  <si>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</si>
  <si>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</si>
  <si>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</si>
  <si>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</si>
  <si>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</si>
  <si>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</si>
  <si>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</si>
  <si>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</si>
  <si>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</si>
  <si>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</si>
  <si>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</si>
  <si>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</si>
  <si>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</si>
  <si>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</si>
  <si>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</si>
  <si>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</si>
  <si>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</si>
  <si>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</si>
  <si>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</si>
  <si>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</si>
  <si>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</si>
  <si>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</si>
  <si>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</si>
  <si>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</si>
  <si>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</si>
  <si>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</si>
  <si>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</si>
  <si>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</si>
  <si>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</si>
  <si>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</si>
  <si>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</si>
  <si>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</si>
  <si>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</si>
  <si>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</si>
  <si>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</si>
  <si>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</si>
  <si>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</si>
  <si>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</si>
  <si>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</si>
  <si>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</si>
  <si>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</si>
  <si>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</si>
  <si>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</si>
  <si>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</si>
  <si>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</si>
  <si>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</si>
  <si>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</si>
  <si>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</si>
  <si>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</si>
  <si>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</si>
  <si>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</si>
  <si>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</si>
  <si>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</si>
  <si>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</si>
  <si>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</si>
  <si>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</si>
  <si>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</si>
  <si>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</si>
  <si>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</si>
  <si>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</si>
  <si>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</si>
  <si>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</si>
  <si>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</si>
  <si>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</si>
  <si>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</si>
  <si>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</si>
  <si>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</si>
  <si>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</si>
  <si>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</si>
  <si>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</si>
  <si>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</si>
  <si>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</si>
  <si>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</si>
  <si>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</si>
  <si>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</si>
  <si>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</si>
  <si>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</si>
  <si>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</si>
  <si>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</si>
  <si>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</si>
  <si>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</si>
  <si>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</si>
  <si>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</si>
  <si>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</si>
  <si>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</si>
  <si>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</si>
  <si>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</si>
  <si>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</si>
  <si>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</si>
  <si>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</si>
  <si>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</si>
  <si>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</si>
  <si>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</si>
  <si>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</si>
  <si>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</si>
  <si>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</si>
  <si>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</si>
  <si>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</si>
  <si>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</si>
  <si>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</si>
  <si>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</si>
  <si>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</si>
  <si>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</si>
  <si>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</si>
  <si>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</si>
  <si>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</si>
  <si>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</si>
  <si>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</si>
  <si>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</si>
  <si>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</si>
  <si>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</si>
  <si>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</si>
  <si>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</si>
  <si>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</si>
  <si>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</si>
  <si>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</si>
  <si>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</si>
  <si>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</si>
  <si>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</si>
  <si>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</si>
  <si>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</si>
  <si>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</si>
  <si>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</si>
  <si>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</si>
  <si>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</si>
  <si>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</si>
  <si>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</si>
  <si>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</si>
  <si>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</si>
  <si>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</si>
  <si>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</si>
  <si>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</si>
  <si>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</si>
  <si>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</si>
  <si>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</si>
  <si>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</si>
  <si>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</si>
  <si>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</si>
  <si>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</si>
  <si>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</si>
  <si>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</si>
  <si>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</si>
  <si>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</si>
  <si>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</si>
  <si>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</si>
  <si>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</si>
  <si>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</si>
  <si>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</si>
  <si>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</si>
  <si>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</si>
  <si>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</si>
  <si>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</si>
  <si>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</si>
  <si>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</si>
  <si>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</si>
  <si>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</si>
  <si>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</si>
  <si>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</si>
  <si>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</si>
  <si>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</si>
  <si>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</si>
  <si>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</si>
  <si>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</si>
  <si>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</si>
  <si>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</si>
  <si>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</si>
  <si>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</si>
  <si>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</si>
  <si>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</si>
  <si>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</si>
  <si>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</si>
  <si>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</si>
  <si>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</si>
  <si>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</si>
  <si>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</si>
  <si>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</si>
  <si>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</si>
  <si>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</si>
  <si>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</si>
  <si>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</si>
  <si>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</si>
  <si>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</si>
  <si>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</si>
  <si>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</si>
  <si>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</si>
  <si>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</si>
  <si>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</si>
  <si>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</si>
  <si>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</si>
  <si>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</si>
  <si>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</si>
  <si>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</si>
  <si>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</si>
  <si>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</si>
  <si>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</si>
  <si>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</si>
  <si>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</si>
  <si>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</si>
  <si>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</si>
  <si>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</si>
  <si>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</si>
  <si>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</si>
  <si>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</si>
  <si>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</si>
  <si>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</si>
  <si>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</si>
  <si>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</si>
  <si>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</si>
  <si>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</si>
  <si>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</si>
  <si>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</si>
  <si>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</si>
  <si>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</si>
  <si>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</si>
  <si>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</si>
  <si>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</si>
  <si>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</si>
  <si>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</si>
  <si>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</si>
  <si>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</si>
  <si>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</si>
  <si>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</si>
  <si>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</si>
  <si>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</si>
  <si>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</si>
  <si>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</si>
  <si>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</si>
  <si>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</si>
  <si>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</si>
  <si>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</si>
  <si>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</si>
  <si>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</si>
  <si>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</si>
  <si>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</si>
  <si>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</si>
  <si>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</si>
  <si>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</si>
  <si>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</si>
  <si>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</si>
  <si>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</si>
  <si>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</si>
  <si>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</si>
  <si>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</si>
  <si>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</si>
  <si>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</si>
  <si>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</si>
  <si>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</si>
  <si>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</si>
  <si>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</si>
  <si>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</si>
  <si>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</si>
  <si>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</si>
  <si>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</si>
  <si>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</si>
  <si>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</si>
  <si>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</si>
  <si>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</si>
  <si>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</si>
  <si>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</si>
  <si>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</si>
  <si>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</si>
  <si>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</si>
  <si>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</si>
  <si>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</si>
  <si>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</si>
  <si>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</si>
  <si>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</si>
  <si>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</si>
  <si>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</si>
  <si>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</si>
  <si>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</si>
  <si>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</si>
  <si>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</si>
  <si>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</si>
  <si>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</si>
  <si>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</si>
  <si>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</si>
  <si>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</si>
  <si>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</si>
  <si>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</si>
  <si>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</si>
  <si>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</si>
  <si>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</si>
  <si>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</si>
  <si>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</si>
  <si>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</si>
  <si>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</si>
  <si>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</si>
  <si>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</si>
  <si>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</si>
  <si>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</si>
  <si>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</si>
  <si>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</si>
  <si>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</si>
  <si>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</si>
  <si>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</si>
  <si>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</si>
  <si>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</si>
  <si>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</si>
  <si>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</si>
  <si>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</si>
  <si>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</si>
  <si>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</si>
  <si>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</si>
  <si>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</si>
  <si>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</si>
  <si>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</si>
  <si>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</si>
  <si>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</si>
  <si>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</si>
  <si>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</si>
  <si>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</si>
  <si>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</si>
  <si>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</si>
  <si>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</si>
  <si>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</si>
  <si>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</si>
  <si>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</si>
  <si>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</si>
  <si>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</si>
  <si>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</si>
  <si>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</si>
  <si>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</si>
  <si>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</si>
  <si>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</si>
  <si>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</si>
  <si>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</si>
  <si>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</si>
  <si>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</si>
  <si>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</si>
  <si>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</si>
  <si>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</si>
  <si>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</si>
  <si>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</si>
  <si>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</si>
  <si>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</si>
  <si>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</si>
  <si>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</si>
  <si>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</si>
  <si>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</si>
  <si>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</si>
  <si>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</si>
  <si>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</si>
  <si>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</si>
  <si>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</si>
  <si>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</si>
  <si>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</si>
  <si>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</si>
  <si>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</si>
  <si>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</si>
  <si>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</si>
  <si>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</si>
  <si>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</si>
  <si>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</si>
  <si>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</si>
  <si>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</si>
  <si>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</si>
  <si>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</si>
  <si>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</si>
  <si>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</si>
  <si>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</si>
  <si>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</si>
  <si>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</si>
  <si>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</si>
  <si>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</si>
  <si>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</si>
  <si>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</si>
  <si>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</si>
  <si>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</si>
  <si>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</si>
  <si>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</si>
  <si>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</si>
  <si>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</si>
  <si>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</si>
  <si>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</si>
  <si>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</si>
  <si>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</si>
  <si>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</si>
  <si>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</si>
  <si>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</si>
  <si>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</si>
  <si>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</si>
  <si>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</si>
  <si>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</si>
  <si>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</si>
  <si>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</si>
  <si>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</si>
  <si>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</si>
  <si>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</si>
  <si>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</si>
  <si>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</si>
  <si>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</si>
  <si>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</si>
  <si>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</si>
  <si>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</si>
  <si>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</si>
  <si>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</si>
  <si>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</si>
  <si>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</si>
  <si>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</si>
  <si>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</si>
  <si>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</si>
  <si>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</si>
  <si>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</si>
  <si>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</si>
  <si>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</si>
  <si>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</si>
  <si>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</si>
  <si>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</si>
  <si>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</si>
  <si>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</si>
  <si>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</si>
  <si>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</si>
  <si>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</si>
  <si>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</si>
  <si>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</si>
  <si>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</si>
  <si>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</si>
  <si>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</si>
  <si>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</si>
  <si>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</si>
  <si>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</si>
  <si>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</si>
  <si>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</si>
  <si>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</si>
  <si>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</si>
  <si>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</si>
  <si>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</si>
  <si>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</si>
  <si>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</si>
  <si>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</si>
  <si>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</si>
  <si>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</si>
  <si>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</si>
  <si>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</si>
  <si>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</si>
  <si>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</si>
  <si>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</si>
  <si>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</si>
  <si>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</si>
  <si>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</si>
  <si>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</si>
  <si>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</si>
  <si>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</si>
  <si>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</si>
  <si>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</si>
  <si>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</si>
  <si>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</si>
  <si>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</si>
  <si>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</si>
  <si>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</si>
  <si>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</si>
  <si>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</si>
  <si>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</si>
  <si>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</si>
  <si>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</si>
  <si>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</si>
  <si>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</si>
  <si>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</si>
  <si>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</si>
  <si>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</si>
  <si>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</si>
  <si>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</si>
  <si>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</si>
  <si>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</si>
  <si>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</si>
  <si>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</si>
  <si>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</si>
  <si>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</si>
  <si>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</si>
  <si>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</si>
  <si>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</si>
  <si>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</si>
  <si>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</si>
  <si>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</si>
  <si>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</si>
  <si>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</si>
  <si>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</si>
  <si>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</si>
  <si>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</si>
  <si>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</si>
  <si>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</si>
  <si>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</si>
  <si>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</si>
  <si>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</si>
  <si>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</si>
  <si>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</si>
  <si>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</si>
  <si>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</si>
  <si>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</si>
  <si>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</si>
  <si>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</si>
  <si>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</si>
  <si>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</si>
  <si>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</si>
  <si>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</si>
  <si>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</si>
  <si>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</si>
  <si>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</si>
  <si>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</si>
  <si>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</si>
  <si>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</si>
  <si>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</si>
  <si>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</si>
  <si>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</si>
  <si>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</si>
  <si>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</si>
  <si>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</si>
  <si>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</si>
  <si>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</si>
  <si>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</si>
  <si>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</si>
  <si>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</si>
  <si>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</si>
  <si>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</si>
  <si>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</si>
  <si>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</si>
  <si>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</si>
  <si>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</si>
  <si>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</si>
  <si>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</si>
  <si>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</si>
  <si>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</si>
  <si>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</si>
  <si>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</si>
  <si>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</si>
  <si>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</si>
  <si>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</si>
  <si>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</si>
  <si>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</si>
  <si>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</si>
  <si>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</si>
  <si>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</si>
  <si>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</si>
  <si>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</si>
  <si>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</si>
  <si>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</si>
  <si>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</si>
  <si>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</si>
  <si>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</si>
  <si>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</si>
  <si>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</si>
  <si>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</si>
  <si>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</si>
  <si>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</si>
  <si>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</si>
  <si>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</si>
  <si>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</si>
  <si>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</si>
  <si>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</si>
  <si>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</si>
  <si>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</si>
  <si>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</si>
  <si>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</si>
  <si>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</si>
  <si>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</si>
  <si>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</si>
  <si>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</si>
  <si>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</si>
  <si>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</si>
  <si>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</si>
  <si>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</si>
  <si>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</si>
  <si>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</si>
  <si>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</si>
  <si>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</si>
  <si>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</si>
  <si>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</si>
  <si>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</si>
  <si>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</si>
  <si>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</si>
  <si>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</si>
  <si>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</si>
  <si>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</si>
  <si>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</si>
  <si>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</si>
  <si>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</si>
  <si>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</si>
  <si>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</si>
  <si>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</si>
  <si>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</si>
  <si>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</si>
  <si>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</si>
  <si>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</si>
  <si>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</si>
  <si>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</si>
  <si>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</si>
  <si>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</si>
  <si>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</si>
  <si>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</si>
  <si>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</si>
  <si>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</si>
  <si>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</si>
  <si>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</si>
  <si>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</si>
  <si>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</si>
  <si>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</si>
  <si>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</si>
  <si>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</si>
  <si>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</si>
  <si>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</si>
  <si>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</si>
  <si>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</si>
  <si>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</si>
  <si>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</si>
  <si>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</si>
  <si>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</si>
  <si>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</si>
  <si>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</si>
  <si>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</si>
  <si>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</si>
  <si>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</si>
  <si>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</si>
  <si>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</si>
  <si>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</si>
  <si>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</si>
  <si>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</si>
  <si>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</si>
  <si>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</si>
  <si>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</si>
  <si>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</si>
  <si>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</si>
  <si>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</si>
  <si>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</si>
  <si>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</si>
  <si>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</si>
  <si>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</si>
  <si>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</si>
  <si>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</si>
  <si>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</si>
  <si>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</si>
  <si>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</si>
  <si>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</si>
  <si>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</si>
  <si>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</si>
  <si>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</si>
  <si>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</si>
  <si>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</si>
  <si>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</si>
  <si>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</si>
  <si>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</si>
  <si>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</si>
  <si>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</si>
  <si>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</si>
  <si>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</si>
  <si>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</si>
  <si>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</si>
  <si>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</si>
  <si>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</si>
  <si>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</si>
  <si>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</si>
  <si>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</si>
  <si>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</si>
  <si>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</si>
  <si>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</si>
  <si>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</si>
  <si>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</si>
  <si>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</si>
  <si>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</si>
  <si>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</si>
  <si>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</si>
  <si>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</si>
  <si>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</si>
  <si>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</si>
  <si>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</si>
  <si>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</si>
  <si>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</si>
  <si>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</si>
  <si>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</si>
  <si>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</si>
  <si>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</si>
  <si>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</si>
  <si>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</si>
  <si>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</si>
  <si>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</si>
  <si>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</si>
  <si>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</si>
  <si>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</si>
  <si>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</si>
  <si>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</si>
  <si>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</si>
  <si>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</si>
  <si>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</si>
  <si>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</si>
  <si>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</si>
  <si>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</si>
  <si>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</si>
  <si>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</si>
  <si>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</si>
  <si>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</si>
  <si>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</si>
  <si>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</si>
  <si>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</si>
  <si>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</si>
  <si>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</si>
  <si>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</si>
  <si>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</si>
  <si>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</si>
  <si>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</si>
  <si>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</si>
  <si>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</si>
  <si>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</si>
  <si>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</si>
  <si>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</si>
  <si>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</si>
  <si>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</si>
  <si>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</si>
  <si>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</si>
  <si>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</si>
  <si>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</si>
  <si>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</si>
  <si>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</si>
  <si>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</si>
  <si>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</si>
  <si>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</si>
  <si>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</si>
  <si>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</si>
  <si>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</si>
  <si>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</si>
  <si>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</si>
  <si>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</si>
  <si>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</si>
  <si>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</si>
  <si>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</si>
  <si>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</si>
  <si>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</si>
  <si>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</si>
  <si>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</si>
  <si>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</si>
  <si>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</si>
  <si>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</si>
  <si>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</si>
  <si>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</si>
  <si>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</si>
  <si>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</si>
  <si>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</si>
  <si>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</si>
  <si>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</si>
  <si>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</si>
  <si>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</si>
  <si>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</si>
  <si>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</si>
  <si>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</si>
  <si>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</si>
  <si>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</si>
  <si>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</si>
  <si>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</si>
  <si>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</si>
  <si>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</si>
  <si>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</si>
  <si>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</si>
  <si>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</si>
  <si>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</si>
  <si>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</si>
  <si>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</si>
  <si>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</si>
  <si>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</si>
  <si>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</si>
  <si>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</si>
  <si>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</si>
  <si>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</si>
  <si>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</si>
  <si>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</si>
  <si>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</si>
  <si>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</si>
  <si>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</si>
  <si>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</si>
  <si>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</si>
  <si>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</si>
  <si>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</si>
  <si>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</si>
  <si>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</si>
  <si>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</si>
  <si>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</si>
  <si>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</si>
  <si>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</si>
  <si>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</si>
  <si>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</si>
  <si>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</si>
  <si>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</si>
  <si>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</si>
  <si>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</si>
  <si>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</si>
  <si>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</si>
  <si>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</si>
  <si>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</si>
  <si>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</si>
  <si>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</si>
  <si>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</si>
  <si>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</si>
  <si>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</si>
  <si>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</si>
  <si>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</si>
  <si>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</si>
  <si>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</si>
  <si>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</si>
  <si>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</si>
  <si>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</si>
  <si>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</si>
  <si>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</si>
  <si>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</si>
  <si>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</si>
  <si>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</si>
  <si>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</si>
  <si>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</si>
  <si>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</si>
  <si>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</si>
  <si>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</si>
  <si>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</si>
  <si>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</si>
  <si>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</si>
  <si>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</si>
  <si>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</si>
  <si>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</si>
  <si>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</si>
  <si>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</si>
  <si>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</si>
  <si>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</si>
  <si>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</si>
  <si>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</si>
  <si>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</si>
  <si>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</si>
  <si>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</si>
  <si>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</si>
  <si>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</si>
  <si>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</si>
  <si>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</si>
  <si>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</si>
  <si>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</si>
  <si>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</si>
  <si>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</si>
  <si>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</si>
  <si>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</si>
  <si>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</si>
  <si>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</si>
  <si>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</si>
  <si>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</si>
  <si>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</si>
  <si>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</si>
  <si>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</si>
  <si>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</si>
  <si>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</si>
  <si>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</si>
  <si>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</si>
  <si>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</si>
  <si>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</si>
  <si>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</si>
  <si>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</si>
  <si>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</si>
  <si>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</si>
  <si>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</si>
  <si>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</si>
  <si>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</si>
  <si>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</si>
  <si>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</si>
  <si>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</si>
  <si>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</si>
  <si>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</si>
  <si>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</si>
  <si>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</si>
  <si>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</si>
  <si>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</si>
  <si>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</si>
  <si>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</si>
  <si>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</si>
  <si>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</si>
  <si>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</si>
  <si>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</si>
  <si>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</si>
  <si>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</si>
  <si>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</si>
  <si>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</si>
  <si>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</si>
  <si>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</si>
  <si>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</si>
  <si>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</si>
  <si>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</si>
  <si>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</si>
  <si>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</si>
  <si>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</si>
  <si>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</si>
  <si>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</si>
  <si>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</si>
  <si>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</si>
  <si>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</si>
  <si>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</si>
  <si>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</si>
  <si>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</si>
  <si>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</si>
  <si>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</si>
  <si>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</si>
  <si>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</si>
  <si>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</si>
  <si>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</si>
  <si>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</si>
  <si>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</si>
  <si>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</si>
  <si>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</si>
  <si>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</si>
  <si>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</si>
  <si>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</si>
  <si>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</si>
  <si>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</si>
  <si>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</si>
  <si>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</si>
  <si>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</si>
  <si>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</si>
  <si>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</si>
  <si>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</si>
  <si>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</si>
  <si>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</si>
  <si>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</si>
  <si>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</si>
  <si>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</si>
  <si>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</si>
  <si>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</si>
  <si>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</si>
  <si>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</si>
  <si>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</si>
  <si>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</si>
  <si>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</si>
  <si>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</si>
  <si>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</si>
  <si>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</si>
  <si>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</si>
  <si>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</si>
  <si>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</si>
  <si>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</si>
  <si>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</si>
  <si>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</si>
  <si>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</si>
  <si>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</si>
  <si>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</si>
  <si>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</si>
  <si>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</si>
  <si>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</si>
  <si>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</si>
  <si>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</si>
  <si>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</si>
  <si>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</si>
  <si>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</si>
  <si>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</si>
  <si>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</si>
  <si>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</si>
  <si>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</si>
  <si>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</si>
  <si>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</si>
  <si>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</si>
  <si>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</si>
  <si>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</si>
  <si>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</si>
  <si>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</si>
  <si>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</si>
  <si>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</si>
  <si>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</si>
  <si>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</si>
  <si>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</si>
  <si>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</si>
  <si>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</si>
  <si>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</si>
  <si>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</si>
  <si>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</si>
  <si>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</si>
  <si>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</si>
  <si>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</si>
  <si>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</si>
  <si>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</si>
  <si>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</si>
  <si>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</si>
  <si>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</si>
  <si>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</si>
  <si>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</si>
  <si>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</si>
  <si>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</si>
  <si>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</si>
  <si>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</si>
  <si>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</si>
  <si>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</si>
  <si>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</si>
  <si>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</si>
  <si>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</si>
  <si>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</si>
  <si>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</si>
  <si>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</si>
  <si>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</si>
  <si>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</si>
  <si>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</si>
  <si>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</si>
  <si>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</si>
  <si>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</si>
  <si>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</si>
  <si>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</si>
  <si>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</si>
  <si>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</si>
  <si>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</si>
  <si>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</si>
  <si>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</si>
  <si>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</si>
  <si>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</si>
  <si>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</si>
  <si>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</si>
  <si>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</si>
  <si>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</si>
  <si>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</si>
  <si>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</si>
  <si>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</si>
  <si>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</si>
  <si>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</si>
  <si>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</si>
  <si>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</si>
  <si>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</si>
  <si>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</si>
  <si>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</si>
  <si>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</si>
  <si>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</si>
  <si>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</si>
  <si>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</si>
  <si>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</si>
  <si>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</si>
  <si>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</si>
  <si>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</si>
  <si>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</si>
  <si>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</si>
  <si>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</si>
  <si>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</si>
  <si>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</si>
  <si>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</si>
  <si>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</si>
  <si>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</si>
  <si>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</si>
  <si>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</si>
  <si>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</si>
  <si>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</si>
  <si>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</si>
  <si>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</si>
  <si>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</si>
  <si>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</si>
  <si>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</si>
  <si>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</si>
  <si>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</si>
  <si>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</si>
  <si>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</si>
  <si>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</si>
  <si>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</si>
  <si>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</si>
  <si>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</si>
  <si>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</si>
  <si>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</si>
  <si>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</si>
  <si>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</si>
  <si>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</si>
  <si>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</si>
  <si>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</si>
  <si>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</si>
  <si>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</si>
  <si>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</si>
  <si>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</si>
  <si>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</si>
  <si>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</si>
  <si>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</si>
  <si>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</si>
  <si>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</si>
  <si>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</si>
  <si>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</si>
  <si>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</si>
  <si>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</si>
  <si>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</si>
  <si>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</si>
  <si>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</si>
  <si>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</si>
  <si>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</si>
  <si>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</si>
  <si>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</si>
  <si>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</si>
  <si>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</si>
  <si>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</si>
  <si>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</si>
  <si>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</si>
  <si>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</si>
  <si>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</si>
  <si>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</si>
  <si>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</si>
  <si>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</si>
  <si>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</si>
  <si>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</si>
  <si>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</si>
  <si>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</si>
  <si>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</si>
  <si>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</si>
  <si>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</si>
  <si>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</si>
  <si>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</si>
  <si>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</si>
  <si>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</si>
  <si>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</si>
  <si>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</si>
  <si>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</si>
  <si>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</si>
  <si>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</si>
  <si>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</si>
  <si>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</si>
  <si>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</si>
  <si>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</si>
  <si>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</si>
  <si>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</si>
  <si>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</si>
  <si>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</si>
  <si>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</si>
  <si>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</si>
  <si>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</si>
  <si>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</si>
  <si>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</si>
  <si>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</si>
  <si>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</si>
  <si>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</si>
  <si>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</si>
  <si>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</si>
  <si>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</si>
  <si>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</si>
  <si>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</si>
  <si>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</si>
  <si>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</si>
  <si>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</si>
  <si>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</si>
  <si>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</si>
  <si>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</si>
  <si>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</si>
  <si>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</si>
  <si>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</si>
  <si>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</si>
  <si>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</si>
  <si>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</si>
  <si>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</si>
  <si>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</si>
  <si>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</si>
  <si>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</si>
  <si>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</si>
  <si>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</si>
  <si>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</si>
  <si>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</si>
  <si>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</si>
  <si>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</si>
  <si>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</si>
  <si>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</si>
  <si>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</si>
  <si>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</si>
  <si>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</si>
  <si>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</si>
  <si>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</si>
  <si>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</si>
  <si>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</si>
  <si>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</si>
  <si>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</si>
  <si>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</si>
  <si>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</si>
  <si>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</si>
  <si>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</si>
  <si>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</si>
  <si>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</si>
  <si>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</si>
  <si>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</si>
  <si>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</si>
  <si>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</si>
  <si>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</si>
  <si>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</si>
  <si>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</si>
  <si>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</si>
  <si>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</si>
  <si>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</si>
  <si>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</si>
  <si>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</si>
  <si>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</si>
  <si>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</si>
  <si>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</si>
  <si>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</si>
  <si>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</si>
  <si>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</si>
  <si>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</si>
  <si>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</si>
  <si>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</si>
  <si>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</si>
  <si>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</si>
  <si>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</si>
  <si>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</si>
  <si>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</si>
  <si>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</si>
  <si>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</si>
  <si>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</si>
  <si>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</si>
  <si>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</si>
  <si>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</si>
  <si>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</si>
  <si>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</si>
  <si>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</si>
  <si>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</si>
  <si>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</si>
  <si>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</si>
  <si>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</si>
  <si>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</si>
  <si>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</si>
  <si>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</si>
  <si>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</si>
  <si>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</si>
  <si>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</si>
  <si>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</si>
  <si>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</si>
  <si>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</si>
  <si>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</si>
  <si>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</si>
  <si>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</si>
  <si>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</si>
  <si>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</si>
  <si>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</si>
  <si>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</si>
  <si>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</si>
  <si>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</si>
  <si>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</si>
  <si>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</si>
  <si>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</si>
  <si>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</si>
  <si>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</si>
  <si>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</si>
  <si>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</si>
  <si>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</si>
  <si>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</si>
  <si>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</si>
  <si>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</si>
  <si>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</si>
  <si>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</si>
  <si>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</si>
  <si>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</si>
  <si>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</si>
  <si>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</si>
  <si>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</si>
  <si>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</si>
  <si>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</si>
  <si>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</si>
  <si>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</si>
  <si>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</si>
  <si>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</si>
  <si>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</si>
  <si>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</si>
  <si>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</si>
  <si>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</si>
  <si>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</si>
  <si>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</si>
  <si>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</si>
  <si>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</si>
  <si>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</si>
  <si>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</si>
  <si>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</si>
  <si>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</si>
  <si>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</si>
  <si>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</si>
  <si>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</si>
  <si>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</si>
  <si>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</si>
  <si>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</si>
  <si>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</si>
  <si>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</si>
  <si>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</si>
  <si>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</si>
  <si>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</si>
  <si>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</si>
  <si>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</si>
  <si>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</si>
  <si>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</si>
  <si>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</si>
  <si>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</si>
  <si>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</si>
  <si>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</si>
  <si>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</si>
  <si>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</si>
  <si>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</si>
  <si>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</si>
  <si>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</si>
  <si>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</si>
  <si>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</si>
  <si>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</si>
  <si>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</si>
  <si>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</si>
  <si>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</si>
  <si>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</si>
  <si>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</si>
  <si>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</si>
  <si>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</si>
  <si>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</si>
  <si>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</si>
  <si>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</si>
  <si>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</si>
  <si>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</si>
  <si>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</si>
  <si>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</si>
  <si>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</si>
  <si>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</si>
  <si>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</si>
  <si>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</si>
  <si>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</si>
  <si>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</si>
  <si>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</si>
  <si>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</si>
  <si>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</si>
  <si>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</si>
  <si>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</si>
  <si>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</si>
  <si>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</si>
  <si>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</si>
  <si>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</si>
  <si>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</si>
  <si>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</si>
  <si>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</si>
  <si>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</si>
  <si>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</si>
  <si>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</si>
  <si>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</si>
  <si>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</si>
  <si>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</si>
  <si>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</si>
  <si>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</si>
  <si>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</si>
  <si>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</si>
  <si>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</si>
  <si>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</si>
  <si>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</si>
  <si>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</si>
  <si>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</si>
  <si>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</si>
  <si>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</si>
  <si>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</si>
  <si>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</si>
  <si>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</si>
  <si>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</si>
  <si>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</si>
  <si>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</si>
  <si>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</si>
  <si>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</si>
  <si>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</si>
  <si>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</si>
  <si>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</si>
  <si>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</si>
  <si>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</si>
  <si>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</si>
  <si>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</si>
  <si>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</si>
  <si>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</si>
  <si>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</si>
  <si>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</si>
  <si>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</si>
  <si>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</si>
  <si>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</si>
  <si>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</si>
  <si>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</si>
  <si>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</si>
  <si>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</si>
  <si>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</si>
  <si>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</si>
  <si>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</si>
  <si>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</si>
  <si>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</si>
  <si>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</si>
  <si>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</si>
  <si>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</si>
  <si>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</si>
  <si>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</si>
  <si>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</si>
  <si>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</si>
  <si>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</si>
  <si>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</si>
  <si>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</si>
  <si>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</si>
  <si>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</si>
  <si>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</si>
  <si>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</si>
  <si>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</si>
  <si>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</si>
  <si>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</si>
  <si>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</si>
  <si>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</si>
  <si>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</si>
  <si>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</si>
  <si>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</si>
  <si>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</si>
  <si>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</si>
  <si>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</si>
  <si>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</si>
  <si>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</si>
  <si>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</si>
  <si>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</si>
  <si>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</si>
  <si>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</si>
  <si>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</si>
  <si>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</si>
  <si>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</si>
  <si>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</si>
  <si>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</si>
  <si>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</si>
  <si>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</si>
  <si>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</si>
  <si>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</si>
  <si>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</si>
  <si>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</si>
  <si>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</si>
  <si>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</si>
  <si>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</si>
  <si>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</si>
  <si>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</si>
  <si>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</si>
  <si>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</si>
  <si>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</si>
  <si>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</si>
  <si>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</si>
  <si>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</si>
  <si>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</si>
  <si>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</si>
  <si>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</si>
  <si>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</si>
  <si>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</si>
  <si>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</si>
  <si>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</si>
  <si>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</si>
  <si>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</si>
  <si>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</si>
  <si>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</si>
  <si>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</si>
  <si>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</si>
  <si>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</si>
  <si>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</si>
  <si>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</si>
  <si>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</si>
  <si>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</si>
  <si>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</si>
  <si>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</si>
  <si>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</si>
  <si>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</si>
  <si>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</si>
  <si>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</si>
  <si>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</si>
  <si>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</si>
  <si>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</si>
  <si>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</si>
  <si>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</si>
  <si>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</si>
  <si>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</si>
  <si>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</si>
  <si>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</si>
  <si>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</si>
  <si>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</si>
  <si>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</si>
  <si>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</si>
  <si>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</si>
  <si>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</si>
  <si>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</si>
  <si>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</si>
  <si>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</si>
  <si>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</si>
  <si>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</si>
  <si>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</si>
  <si>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</si>
  <si>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</si>
  <si>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</si>
  <si>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</si>
  <si>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</si>
  <si>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</si>
  <si>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</si>
  <si>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</si>
  <si>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</si>
  <si>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</si>
  <si>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</si>
  <si>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</si>
  <si>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</si>
  <si>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</si>
  <si>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</si>
  <si>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</si>
  <si>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</si>
  <si>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</si>
  <si>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</si>
  <si>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</si>
  <si>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</si>
  <si>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</si>
  <si>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</si>
  <si>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</si>
  <si>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</si>
  <si>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</si>
  <si>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</si>
  <si>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</si>
  <si>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</si>
  <si>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</si>
  <si>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</si>
  <si>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</si>
  <si>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</si>
  <si>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</si>
  <si>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</si>
  <si>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</si>
  <si>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</si>
  <si>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</si>
  <si>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</si>
  <si>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</si>
  <si>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</si>
  <si>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</si>
  <si>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</si>
  <si>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</si>
  <si>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</si>
  <si>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</si>
  <si>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</si>
  <si>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</si>
  <si>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</si>
  <si>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</si>
  <si>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</si>
  <si>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</si>
  <si>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</si>
  <si>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</si>
  <si>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</si>
  <si>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</si>
  <si>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</si>
  <si>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</si>
  <si>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</si>
  <si>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</si>
  <si>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</si>
  <si>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</si>
  <si>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</si>
  <si>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</si>
  <si>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</si>
  <si>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</si>
  <si>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</si>
  <si>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</si>
  <si>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</si>
  <si>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</si>
  <si>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</si>
  <si>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</si>
  <si>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</si>
  <si>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</si>
  <si>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</si>
  <si>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</si>
  <si>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</si>
  <si>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</si>
  <si>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</si>
  <si>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</si>
  <si>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</si>
  <si>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</si>
  <si>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</si>
  <si>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</si>
  <si>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</si>
  <si>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</si>
  <si>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</si>
  <si>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</si>
  <si>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</si>
  <si>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</si>
  <si>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</si>
  <si>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</si>
  <si>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</si>
  <si>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</si>
  <si>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</si>
  <si>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</si>
  <si>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</si>
  <si>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</si>
  <si>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</si>
  <si>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</si>
  <si>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</si>
  <si>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</si>
  <si>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</si>
  <si>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</si>
  <si>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</si>
  <si>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</si>
  <si>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</si>
  <si>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</si>
  <si>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</si>
  <si>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</si>
  <si>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</si>
  <si>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</si>
  <si>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</si>
  <si>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</si>
  <si>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</si>
  <si>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</si>
  <si>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</si>
  <si>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</si>
  <si>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</si>
  <si>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</si>
  <si>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</si>
  <si>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</si>
  <si>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</si>
  <si>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</si>
  <si>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</si>
  <si>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</si>
  <si>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</si>
  <si>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</si>
  <si>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</si>
  <si>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</si>
  <si>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</si>
  <si>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</si>
  <si>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</si>
  <si>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</si>
  <si>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</si>
  <si>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</si>
  <si>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</si>
  <si>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</si>
  <si>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</si>
  <si>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</si>
  <si>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</si>
  <si>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</si>
  <si>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</si>
  <si>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</si>
  <si>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</si>
  <si>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</si>
  <si>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</si>
  <si>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</si>
  <si>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</si>
  <si>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</si>
  <si>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</si>
  <si>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</si>
  <si>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</si>
  <si>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</si>
  <si>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</si>
  <si>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</si>
  <si>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</si>
  <si>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</si>
  <si>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</si>
  <si>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</si>
  <si>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</si>
  <si>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</si>
  <si>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</si>
  <si>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</si>
  <si>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</si>
  <si>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</si>
  <si>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</si>
  <si>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</si>
  <si>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</si>
  <si>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</si>
  <si>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</si>
  <si>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</si>
  <si>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</si>
  <si>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</si>
  <si>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</si>
  <si>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</si>
  <si>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</si>
  <si>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</si>
  <si>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</si>
  <si>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</si>
  <si>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</si>
  <si>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</si>
  <si>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</si>
  <si>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</si>
  <si>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</si>
  <si>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</si>
  <si>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</si>
  <si>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</si>
  <si>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</si>
  <si>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</si>
  <si>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</si>
  <si>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</si>
  <si>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</si>
  <si>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</si>
  <si>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</si>
  <si>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</si>
  <si>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</si>
  <si>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</si>
  <si>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</si>
  <si>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</si>
  <si>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</si>
  <si>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</si>
  <si>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</si>
  <si>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</si>
  <si>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</si>
  <si>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</si>
  <si>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</si>
  <si>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</si>
  <si>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</si>
  <si>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</si>
  <si>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</si>
  <si>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</si>
  <si>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</si>
  <si>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</si>
  <si>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</si>
  <si>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</si>
  <si>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</si>
  <si>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</si>
  <si>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</si>
  <si>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</si>
  <si>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</si>
  <si>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</si>
  <si>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</si>
  <si>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</si>
  <si>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</si>
  <si>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</si>
  <si>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</si>
  <si>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</si>
  <si>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</si>
  <si>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</si>
  <si>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</si>
  <si>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</si>
  <si>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</si>
  <si>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</si>
  <si>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</si>
  <si>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</si>
  <si>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</si>
  <si>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</si>
  <si>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</si>
  <si>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</si>
  <si>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</si>
  <si>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</si>
  <si>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</si>
  <si>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</si>
  <si>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</si>
  <si>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</si>
  <si>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</si>
  <si>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</si>
  <si>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</si>
  <si>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</si>
  <si>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</si>
  <si>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</si>
  <si>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</si>
  <si>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</si>
  <si>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</si>
  <si>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</si>
  <si>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</si>
  <si>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</si>
  <si>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</si>
  <si>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</si>
  <si>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</si>
  <si>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</si>
  <si>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</si>
  <si>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</si>
  <si>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</si>
  <si>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</si>
  <si>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</si>
  <si>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</si>
  <si>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</si>
  <si>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</si>
  <si>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</si>
  <si>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</si>
  <si>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</si>
  <si>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</si>
  <si>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</si>
  <si>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</si>
  <si>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</si>
  <si>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</si>
  <si>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</si>
  <si>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</si>
  <si>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</si>
  <si>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</si>
  <si>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</si>
  <si>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</si>
  <si>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</si>
  <si>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</si>
  <si>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</si>
  <si>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</si>
  <si>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</si>
  <si>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</si>
  <si>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</si>
  <si>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</si>
  <si>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</si>
  <si>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</si>
  <si>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</si>
  <si>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</si>
  <si>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</si>
  <si>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</si>
  <si>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</si>
  <si>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</si>
  <si>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</si>
  <si>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</si>
  <si>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</si>
  <si>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</si>
  <si>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</si>
  <si>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</si>
  <si>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</si>
  <si>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</si>
  <si>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</si>
  <si>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</si>
  <si>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</si>
  <si>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</si>
  <si>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</si>
  <si>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</si>
  <si>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</si>
  <si>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</si>
  <si>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</si>
  <si>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</si>
  <si>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</si>
  <si>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</si>
  <si>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</si>
  <si>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</si>
  <si>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</si>
  <si>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</si>
  <si>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</si>
  <si>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</si>
  <si>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</si>
  <si>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</si>
  <si>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</si>
  <si>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</si>
  <si>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</si>
  <si>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</si>
  <si>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</si>
  <si>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</si>
  <si>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</si>
  <si>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</si>
  <si>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</si>
  <si>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</si>
  <si>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</si>
  <si>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</si>
  <si>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</si>
  <si>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</si>
  <si>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</si>
  <si>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</si>
  <si>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</si>
  <si>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</si>
  <si>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</si>
  <si>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</si>
  <si>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</si>
  <si>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</si>
  <si>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</si>
  <si>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</si>
  <si>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</si>
  <si>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</si>
  <si>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</si>
  <si>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</si>
  <si>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</si>
  <si>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</si>
  <si>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</si>
  <si>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</si>
  <si>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</si>
  <si>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</si>
  <si>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</si>
  <si>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</si>
  <si>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</si>
  <si>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</si>
  <si>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</si>
  <si>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</si>
  <si>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</si>
  <si>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</si>
  <si>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</si>
  <si>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</si>
  <si>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</si>
  <si>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</si>
  <si>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</si>
  <si>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</si>
  <si>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</si>
  <si>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</si>
  <si>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</si>
  <si>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</si>
  <si>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</si>
  <si>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</si>
  <si>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</si>
  <si>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</si>
  <si>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</si>
  <si>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</si>
  <si>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</si>
  <si>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</si>
  <si>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</si>
  <si>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</si>
  <si>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</si>
  <si>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</si>
  <si>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</si>
  <si>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</si>
  <si>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</si>
  <si>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</si>
  <si>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</si>
  <si>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</si>
  <si>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</si>
  <si>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</si>
  <si>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</si>
  <si>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</si>
  <si>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</si>
  <si>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</si>
  <si>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</si>
  <si>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</si>
  <si>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</si>
  <si>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</si>
  <si>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</si>
  <si>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</si>
  <si>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</si>
  <si>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</si>
  <si>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</si>
  <si>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</si>
  <si>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</si>
  <si>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</si>
  <si>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</si>
  <si>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</si>
  <si>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</si>
  <si>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</si>
  <si>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</si>
  <si>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</si>
  <si>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</si>
  <si>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</si>
  <si>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</si>
  <si>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</si>
  <si>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</si>
  <si>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</si>
  <si>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</si>
  <si>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</si>
  <si>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</si>
  <si>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</si>
  <si>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</si>
  <si>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</si>
  <si>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</si>
  <si>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</si>
  <si>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</si>
  <si>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</si>
  <si>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</si>
  <si>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</si>
  <si>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</si>
  <si>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</si>
  <si>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</si>
  <si>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</si>
  <si>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</si>
  <si>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</si>
  <si>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</si>
  <si>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</si>
  <si>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</si>
  <si>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</si>
  <si>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</si>
  <si>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</si>
  <si>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</si>
  <si>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</si>
  <si>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</si>
  <si>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</si>
  <si>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</si>
  <si>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</si>
  <si>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</si>
  <si>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</si>
  <si>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</si>
  <si>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</si>
  <si>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</si>
  <si>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</si>
  <si>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</si>
  <si>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</si>
  <si>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</si>
  <si>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</si>
  <si>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</si>
  <si>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</si>
  <si>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</si>
  <si>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</si>
  <si>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</si>
  <si>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</si>
  <si>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</si>
  <si>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</si>
  <si>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</si>
  <si>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</si>
  <si>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</si>
  <si>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</si>
  <si>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</si>
  <si>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</si>
  <si>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</si>
  <si>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</si>
  <si>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</si>
  <si>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</si>
  <si>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</si>
  <si>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</si>
  <si>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</si>
  <si>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</si>
  <si>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</si>
  <si>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</si>
  <si>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</si>
  <si>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</si>
  <si>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</si>
  <si>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</si>
  <si>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</si>
  <si>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</si>
  <si>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</si>
  <si>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</si>
  <si>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</si>
  <si>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</si>
  <si>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</si>
  <si>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</si>
  <si>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</si>
  <si>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</si>
  <si>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</si>
  <si>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</si>
  <si>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</si>
  <si>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</si>
  <si>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</si>
  <si>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</si>
  <si>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</si>
  <si>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</si>
  <si>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</si>
  <si>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</si>
  <si>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</si>
  <si>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</si>
  <si>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</si>
  <si>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</si>
  <si>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</si>
  <si>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</si>
  <si>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</si>
  <si>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</si>
  <si>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</si>
  <si>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</si>
  <si>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</si>
  <si>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</si>
  <si>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</si>
  <si>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</si>
  <si>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</si>
  <si>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</si>
  <si>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</si>
  <si>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</si>
  <si>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</si>
  <si>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</si>
  <si>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</si>
  <si>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</si>
  <si>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</si>
  <si>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</si>
  <si>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</si>
  <si>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</si>
  <si>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</si>
  <si>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</si>
  <si>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</si>
  <si>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</si>
  <si>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</si>
  <si>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</si>
  <si>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</si>
  <si>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</si>
  <si>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</si>
  <si>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</si>
  <si>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</si>
  <si>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</si>
  <si>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</si>
  <si>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</si>
  <si>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</si>
  <si>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</si>
  <si>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</si>
  <si>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</si>
  <si>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</si>
  <si>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</si>
  <si>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</si>
  <si>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</si>
  <si>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</si>
  <si>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</si>
  <si>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</si>
  <si>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</si>
  <si>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</si>
  <si>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</si>
  <si>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</si>
  <si>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</si>
  <si>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</si>
  <si>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</si>
  <si>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</si>
  <si>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</si>
  <si>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</si>
  <si>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</si>
  <si>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</si>
  <si>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</si>
  <si>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</si>
  <si>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</si>
  <si>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</si>
  <si>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</si>
  <si>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</si>
  <si>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</si>
  <si>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</si>
  <si>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</si>
  <si>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</si>
  <si>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</si>
  <si>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</si>
  <si>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</si>
  <si>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</si>
  <si>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</si>
  <si>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</si>
  <si>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</si>
  <si>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</si>
  <si>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</si>
  <si>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</si>
  <si>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</si>
  <si>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</si>
  <si>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</si>
  <si>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</si>
  <si>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</si>
  <si>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</si>
  <si>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</si>
  <si>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</si>
  <si>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</si>
  <si>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</si>
  <si>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</si>
  <si>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</si>
  <si>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</si>
  <si>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</si>
  <si>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</si>
  <si>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</si>
  <si>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</si>
  <si>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</si>
  <si>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</si>
  <si>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</si>
  <si>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</si>
  <si>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</si>
  <si>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</si>
  <si>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</si>
  <si>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</si>
  <si>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</si>
  <si>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</si>
  <si>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</si>
  <si>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</si>
  <si>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</si>
  <si>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</si>
  <si>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</si>
  <si>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</si>
  <si>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</si>
  <si>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</si>
  <si>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</si>
  <si>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</si>
  <si>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</si>
  <si>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</si>
  <si>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</si>
  <si>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</si>
  <si>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</si>
  <si>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</si>
  <si>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</si>
  <si>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</si>
  <si>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</si>
  <si>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</si>
  <si>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</si>
  <si>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</si>
  <si>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</si>
  <si>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</si>
  <si>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</si>
  <si>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</si>
  <si>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</si>
  <si>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</si>
  <si>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</si>
  <si>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</si>
  <si>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</si>
  <si>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</si>
  <si>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</si>
  <si>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</si>
  <si>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</si>
  <si>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</si>
  <si>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</si>
  <si>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</si>
  <si>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</si>
  <si>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</si>
  <si>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</si>
  <si>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</si>
  <si>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</si>
  <si>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</si>
  <si>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</si>
  <si>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</si>
  <si>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</si>
  <si>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</si>
  <si>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</si>
  <si>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</si>
  <si>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</si>
  <si>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</si>
  <si>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</si>
  <si>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</si>
  <si>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</si>
  <si>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</si>
  <si>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</si>
  <si>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</si>
  <si>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</si>
  <si>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</si>
  <si>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</si>
  <si>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</si>
  <si>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</si>
  <si>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</si>
  <si>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</si>
  <si>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</si>
  <si>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</si>
  <si>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</si>
  <si>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</si>
  <si>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</si>
  <si>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</si>
  <si>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</si>
  <si>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</si>
  <si>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</si>
  <si>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</si>
  <si>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</si>
  <si>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</si>
  <si>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</si>
  <si>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</si>
  <si>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</si>
  <si>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</si>
  <si>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</si>
  <si>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</si>
  <si>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</si>
  <si>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</si>
  <si>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</si>
  <si>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</si>
  <si>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</si>
  <si>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</si>
  <si>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</si>
  <si>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</si>
  <si>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</si>
  <si>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</si>
  <si>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</si>
  <si>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</si>
  <si>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</si>
  <si>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</si>
  <si>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</si>
  <si>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</si>
  <si>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</si>
  <si>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</si>
  <si>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</si>
  <si>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</si>
  <si>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</si>
  <si>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</si>
  <si>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</si>
  <si>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</si>
  <si>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</si>
  <si>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</si>
  <si>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</si>
  <si>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</si>
  <si>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</si>
  <si>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</si>
  <si>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</si>
  <si>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</si>
  <si>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</si>
  <si>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</si>
  <si>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</si>
  <si>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</si>
  <si>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</si>
  <si>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</si>
  <si>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</si>
  <si>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</si>
  <si>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</si>
  <si>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</si>
  <si>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</si>
  <si>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</si>
  <si>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</si>
  <si>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</si>
  <si>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</si>
  <si>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</si>
  <si>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</si>
  <si>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</si>
  <si>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</si>
  <si>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</si>
  <si>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</si>
  <si>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</si>
  <si>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</si>
  <si>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</si>
  <si>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</si>
  <si>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</si>
  <si>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</si>
  <si>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</si>
  <si>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</si>
  <si>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</si>
  <si>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</si>
  <si>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</si>
  <si>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</si>
  <si>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</si>
  <si>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</si>
  <si>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</si>
  <si>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</si>
  <si>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</si>
  <si>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</si>
  <si>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</si>
  <si>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</si>
  <si>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</si>
  <si>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</si>
  <si>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</si>
  <si>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</si>
  <si>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</si>
  <si>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</si>
  <si>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</si>
  <si>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</si>
  <si>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</si>
  <si>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</si>
  <si>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</si>
  <si>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</si>
  <si>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</si>
  <si>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</si>
  <si>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</si>
  <si>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</si>
  <si>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</si>
  <si>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</si>
  <si>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</si>
  <si>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</si>
  <si>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</si>
  <si>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</si>
  <si>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</si>
  <si>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</si>
  <si>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</si>
  <si>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</si>
  <si>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</si>
  <si>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</si>
  <si>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</si>
  <si>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</si>
  <si>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</si>
  <si>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</si>
  <si>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</si>
  <si>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</si>
  <si>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</si>
  <si>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</si>
  <si>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</si>
  <si>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</si>
  <si>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</si>
  <si>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</si>
  <si>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</si>
  <si>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</si>
  <si>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</si>
  <si>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</si>
  <si>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</si>
  <si>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</si>
  <si>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</si>
  <si>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</si>
  <si>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</si>
  <si>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</si>
  <si>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</si>
  <si>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</si>
  <si>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</si>
  <si>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</si>
  <si>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</si>
  <si>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</si>
  <si>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</si>
  <si>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</si>
  <si>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</si>
  <si>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</si>
  <si>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</si>
  <si>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</si>
  <si>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</si>
  <si>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</si>
  <si>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</si>
  <si>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</si>
  <si>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</si>
  <si>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</si>
  <si>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</si>
  <si>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</si>
  <si>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</si>
  <si>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</si>
  <si>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</si>
  <si>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</si>
  <si>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</si>
  <si>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</si>
  <si>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</si>
  <si>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</si>
  <si>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</si>
  <si>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</si>
  <si>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</si>
  <si>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</si>
  <si>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</si>
  <si>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</si>
  <si>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</si>
  <si>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</si>
  <si>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</si>
  <si>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</si>
  <si>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</si>
  <si>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</si>
  <si>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</si>
  <si>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</si>
  <si>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</si>
  <si>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</si>
  <si>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</si>
  <si>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</si>
  <si>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</si>
  <si>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</si>
  <si>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</si>
  <si>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</si>
  <si>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</si>
  <si>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</si>
  <si>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</si>
  <si>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</si>
  <si>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</si>
  <si>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</si>
  <si>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</si>
  <si>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</si>
  <si>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</si>
  <si>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</si>
  <si>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</si>
  <si>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</si>
  <si>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</si>
  <si>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</si>
  <si>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</si>
  <si>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</si>
  <si>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</si>
  <si>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</si>
  <si>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</si>
  <si>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</si>
  <si>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</si>
  <si>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</si>
  <si>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</si>
  <si>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</si>
  <si>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</si>
  <si>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</si>
  <si>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</si>
  <si>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</si>
  <si>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</si>
  <si>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</si>
  <si>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</si>
  <si>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</si>
  <si>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</si>
  <si>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</si>
  <si>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</si>
  <si>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</si>
  <si>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</si>
  <si>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</si>
  <si>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</si>
  <si>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</si>
  <si>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</si>
  <si>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</si>
  <si>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</si>
  <si>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</si>
  <si>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</si>
  <si>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</si>
  <si>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</si>
  <si>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</si>
  <si>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</si>
  <si>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</si>
  <si>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</si>
  <si>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</si>
  <si>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</si>
  <si>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</si>
  <si>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</si>
  <si>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</si>
  <si>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</si>
  <si>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</si>
  <si>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</si>
  <si>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</si>
  <si>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</si>
  <si>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</si>
  <si>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</si>
  <si>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</si>
  <si>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</si>
  <si>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</si>
  <si>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</si>
  <si>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</si>
  <si>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</si>
  <si>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</si>
  <si>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</si>
  <si>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</si>
  <si>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</si>
  <si>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</si>
  <si>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</si>
  <si>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</si>
  <si>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</si>
  <si>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</si>
  <si>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</si>
  <si>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</si>
  <si>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</si>
  <si>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</si>
  <si>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</si>
  <si>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</si>
  <si>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</si>
  <si>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</si>
  <si>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</si>
  <si>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</si>
  <si>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</si>
  <si>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</si>
  <si>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</si>
  <si>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</si>
  <si>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</si>
  <si>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</si>
  <si>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</si>
  <si>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</si>
  <si>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</si>
  <si>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</si>
  <si>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</si>
  <si>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</si>
  <si>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</si>
  <si>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</si>
  <si>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</si>
  <si>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</si>
  <si>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</si>
  <si>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</si>
  <si>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</si>
  <si>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</si>
  <si>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</si>
  <si>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</si>
  <si>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</si>
  <si>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</si>
  <si>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</si>
  <si>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</si>
  <si>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</si>
  <si>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</si>
  <si>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</si>
  <si>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</si>
  <si>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</si>
  <si>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</si>
  <si>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</si>
  <si>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</si>
  <si>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</si>
  <si>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</si>
  <si>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</si>
  <si>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</si>
  <si>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</si>
  <si>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</si>
  <si>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</si>
  <si>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</si>
  <si>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</si>
  <si>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</si>
  <si>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</si>
  <si>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</si>
  <si>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</si>
  <si>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</si>
  <si>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</si>
  <si>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</si>
  <si>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</si>
  <si>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</si>
  <si>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</si>
  <si>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</si>
  <si>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</si>
  <si>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</si>
  <si>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</si>
  <si>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</si>
  <si>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</si>
  <si>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</si>
  <si>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</si>
  <si>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</si>
  <si>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</si>
  <si>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</si>
  <si>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</si>
  <si>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</si>
  <si>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</si>
  <si>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</si>
  <si>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</si>
  <si>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</si>
  <si>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</si>
  <si>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</si>
  <si>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</si>
  <si>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</si>
  <si>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</si>
  <si>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</si>
  <si>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</si>
  <si>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</si>
  <si>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</si>
  <si>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</si>
  <si>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</si>
  <si>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</si>
  <si>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</si>
  <si>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</si>
  <si>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</si>
  <si>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</si>
  <si>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</si>
  <si>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</si>
  <si>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</si>
  <si>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</si>
  <si>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</si>
  <si>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</si>
  <si>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</si>
  <si>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</si>
  <si>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</si>
  <si>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</si>
  <si>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</si>
  <si>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</si>
  <si>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</si>
  <si>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</si>
  <si>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</si>
  <si>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</si>
  <si>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</si>
  <si>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</si>
  <si>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</si>
  <si>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</si>
  <si>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</si>
  <si>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</si>
  <si>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</si>
  <si>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</si>
  <si>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</si>
  <si>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</si>
  <si>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</si>
  <si>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</si>
  <si>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</si>
  <si>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</si>
  <si>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</si>
  <si>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</si>
  <si>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</si>
  <si>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</si>
  <si>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</si>
  <si>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</si>
  <si>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</si>
  <si>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</si>
  <si>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</si>
  <si>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</si>
  <si>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</si>
  <si>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</si>
  <si>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</si>
  <si>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</si>
  <si>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</si>
  <si>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</si>
  <si>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</si>
  <si>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</si>
  <si>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</si>
  <si>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</si>
  <si>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</si>
  <si>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</si>
  <si>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</si>
  <si>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</si>
  <si>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</si>
  <si>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</si>
  <si>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</si>
  <si>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</si>
  <si>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</si>
  <si>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</si>
  <si>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</si>
  <si>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</si>
  <si>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</si>
  <si>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</si>
  <si>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</si>
  <si>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</si>
  <si>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</si>
  <si>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</si>
  <si>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</si>
  <si>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</si>
  <si>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</si>
  <si>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</si>
  <si>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</si>
  <si>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</si>
  <si>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</si>
  <si>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</si>
  <si>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</si>
  <si>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</si>
  <si>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</si>
  <si>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</si>
  <si>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</si>
  <si>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</si>
  <si>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</si>
  <si>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</si>
  <si>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</si>
  <si>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</si>
  <si>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</si>
  <si>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</si>
  <si>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</si>
  <si>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</si>
  <si>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</si>
  <si>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</si>
  <si>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</si>
  <si>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</si>
  <si>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</si>
  <si>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</si>
  <si>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</si>
  <si>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</si>
  <si>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</si>
  <si>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</si>
  <si>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</si>
  <si>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</si>
  <si>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</si>
  <si>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</si>
  <si>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</si>
  <si>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</si>
  <si>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</si>
  <si>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</si>
  <si>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</si>
  <si>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</si>
  <si>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</si>
  <si>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</si>
  <si>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</si>
  <si>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</si>
  <si>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</si>
  <si>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</si>
  <si>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</si>
  <si>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</si>
  <si>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</si>
  <si>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</si>
  <si>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</si>
  <si>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</si>
  <si>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</si>
  <si>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</si>
  <si>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</si>
  <si>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</si>
  <si>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</si>
  <si>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</si>
  <si>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</si>
  <si>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</si>
  <si>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</si>
  <si>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</si>
  <si>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</si>
  <si>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</si>
  <si>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</si>
  <si>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</si>
  <si>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</si>
  <si>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</si>
  <si>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</si>
  <si>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</si>
  <si>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</si>
  <si>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</si>
  <si>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</si>
  <si>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</si>
  <si>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</si>
  <si>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</si>
  <si>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</si>
  <si>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</si>
  <si>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</si>
  <si>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</si>
  <si>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</si>
  <si>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</si>
  <si>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</si>
  <si>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</si>
  <si>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</si>
  <si>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</si>
  <si>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</si>
  <si>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</si>
  <si>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</si>
  <si>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</si>
  <si>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</si>
  <si>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</si>
  <si>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</si>
  <si>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</si>
  <si>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</si>
  <si>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</si>
  <si>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</si>
  <si>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</si>
  <si>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</si>
  <si>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</si>
  <si>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</si>
  <si>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</si>
  <si>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</si>
  <si>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</si>
  <si>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</si>
  <si>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</si>
  <si>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</si>
  <si>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</si>
  <si>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</si>
  <si>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</si>
  <si>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</si>
  <si>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</si>
  <si>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</si>
  <si>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</si>
  <si>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</si>
  <si>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</si>
  <si>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</si>
  <si>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</si>
  <si>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</si>
  <si>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</si>
  <si>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</si>
  <si>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</si>
  <si>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</si>
  <si>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</si>
  <si>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</si>
  <si>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</si>
  <si>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</si>
  <si>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</si>
  <si>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</si>
  <si>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</si>
  <si>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</si>
  <si>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</si>
  <si>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</si>
  <si>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</si>
  <si>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</si>
  <si>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</si>
  <si>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</si>
  <si>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</si>
  <si>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</si>
  <si>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</si>
  <si>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</si>
  <si>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</si>
  <si>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</si>
  <si>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</si>
  <si>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</si>
  <si>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</si>
  <si>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</si>
  <si>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</si>
  <si>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</si>
  <si>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</si>
  <si>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</si>
  <si>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</si>
  <si>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</si>
  <si>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</si>
  <si>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</si>
  <si>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</si>
  <si>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</si>
  <si>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</si>
  <si>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</si>
  <si>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</si>
  <si>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</si>
  <si>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</si>
  <si>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</si>
  <si>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</si>
  <si>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</si>
  <si>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</si>
  <si>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</si>
  <si>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</si>
  <si>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</si>
  <si>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</si>
  <si>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</si>
  <si>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</si>
  <si>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</si>
  <si>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</si>
  <si>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</si>
  <si>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</si>
  <si>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</si>
  <si>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</si>
  <si>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</si>
  <si>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</si>
  <si>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</si>
  <si>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</si>
  <si>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</si>
  <si>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</si>
  <si>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</si>
  <si>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</si>
  <si>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</si>
  <si>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</si>
  <si>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</si>
  <si>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</si>
  <si>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</si>
  <si>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</si>
  <si>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</si>
  <si>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</si>
  <si>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</si>
  <si>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</si>
  <si>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</si>
  <si>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</si>
  <si>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</si>
  <si>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</si>
  <si>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</si>
  <si>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</si>
  <si>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</si>
  <si>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</si>
  <si>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</si>
  <si>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</si>
  <si>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</si>
  <si>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</si>
  <si>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</si>
  <si>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</si>
  <si>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</si>
  <si>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</si>
  <si>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</si>
  <si>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</si>
  <si>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</si>
  <si>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</si>
  <si>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</si>
  <si>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</si>
  <si>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</si>
  <si>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</si>
  <si>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</si>
  <si>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</si>
  <si>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</si>
  <si>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</si>
  <si>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</si>
  <si>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</si>
  <si>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</si>
  <si>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</si>
  <si>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</si>
  <si>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</si>
  <si>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</si>
  <si>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</si>
  <si>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</si>
  <si>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</si>
  <si>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</si>
  <si>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</si>
  <si>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</si>
  <si>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</si>
  <si>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</si>
  <si>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</si>
  <si>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</si>
  <si>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</si>
  <si>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</si>
  <si>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</si>
  <si>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</si>
  <si>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</si>
  <si>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</si>
  <si>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</si>
  <si>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</si>
  <si>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</si>
  <si>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</si>
  <si>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</si>
  <si>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</si>
  <si>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</si>
  <si>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</si>
  <si>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</si>
  <si>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</si>
  <si>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</si>
  <si>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</si>
  <si>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</si>
  <si>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</si>
  <si>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</si>
  <si>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</si>
  <si>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</si>
  <si>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</si>
  <si>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</si>
  <si>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</si>
  <si>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</si>
  <si>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</si>
  <si>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</si>
  <si>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</si>
  <si>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</si>
  <si>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</si>
  <si>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</si>
  <si>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</si>
  <si>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</si>
  <si>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</si>
  <si>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</si>
  <si>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</si>
  <si>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</si>
  <si>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</si>
  <si>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</si>
  <si>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</si>
  <si>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</si>
  <si>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</si>
  <si>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</si>
  <si>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</si>
  <si>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</si>
  <si>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</si>
  <si>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</si>
  <si>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</si>
  <si>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</si>
  <si>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</si>
  <si>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</si>
  <si>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</si>
  <si>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</si>
  <si>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</si>
  <si>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</si>
  <si>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</si>
  <si>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</si>
  <si>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</si>
  <si>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</si>
  <si>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</si>
  <si>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</si>
  <si>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</si>
  <si>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</si>
  <si>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</si>
  <si>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</si>
  <si>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</si>
  <si>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</si>
  <si>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</si>
  <si>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</si>
  <si>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</si>
  <si>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</si>
  <si>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</si>
  <si>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</si>
  <si>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</si>
  <si>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</si>
  <si>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</si>
  <si>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</si>
  <si>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</si>
  <si>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</si>
  <si>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</si>
  <si>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</si>
  <si>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</si>
  <si>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</si>
  <si>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</si>
  <si>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</si>
  <si>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</si>
  <si>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</si>
  <si>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</si>
  <si>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</si>
  <si>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</si>
  <si>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</si>
  <si>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</si>
  <si>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</si>
  <si>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</si>
  <si>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</si>
  <si>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</si>
  <si>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</si>
  <si>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</si>
  <si>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</si>
  <si>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</si>
  <si>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</si>
  <si>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</si>
  <si>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</si>
  <si>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</si>
  <si>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</si>
  <si>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</si>
  <si>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</si>
  <si>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</si>
  <si>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</si>
  <si>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</si>
  <si>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</si>
  <si>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</si>
  <si>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</si>
  <si>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</si>
  <si>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</si>
  <si>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</si>
  <si>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</si>
  <si>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</si>
  <si>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</si>
  <si>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</si>
  <si>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</si>
  <si>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</si>
  <si>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</si>
  <si>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</si>
  <si>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</si>
  <si>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</si>
  <si>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</si>
  <si>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</si>
  <si>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</si>
  <si>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</si>
  <si>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</si>
  <si>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</si>
  <si>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</si>
  <si>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</si>
  <si>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</si>
  <si>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</si>
  <si>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</si>
  <si>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</si>
  <si>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</si>
  <si>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</si>
  <si>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</si>
  <si>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</si>
  <si>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</si>
  <si>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</si>
  <si>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</si>
  <si>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</si>
  <si>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</si>
  <si>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</si>
  <si>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</si>
  <si>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</si>
  <si>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</si>
  <si>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</si>
  <si>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</si>
  <si>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</si>
  <si>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</si>
  <si>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</si>
  <si>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</si>
  <si>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</si>
  <si>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</si>
  <si>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</si>
  <si>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</si>
  <si>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</si>
  <si>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</si>
  <si>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</si>
  <si>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</si>
  <si>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</si>
  <si>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</si>
  <si>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</si>
  <si>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</si>
  <si>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</si>
  <si>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</si>
  <si>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</si>
  <si>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</si>
  <si>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</si>
  <si>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</si>
  <si>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</si>
  <si>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</si>
  <si>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</si>
  <si>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</si>
  <si>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</si>
  <si>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</si>
  <si>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</si>
  <si>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</si>
  <si>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</si>
  <si>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</si>
  <si>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</si>
  <si>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</si>
  <si>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</si>
  <si>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</si>
  <si>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</si>
  <si>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</si>
  <si>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</si>
  <si>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</si>
  <si>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</si>
  <si>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</si>
  <si>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</si>
  <si>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</si>
  <si>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</si>
  <si>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</si>
  <si>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</si>
  <si>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</si>
  <si>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</si>
  <si>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</si>
  <si>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</si>
  <si>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</si>
  <si>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</si>
  <si>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</si>
  <si>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</si>
  <si>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</si>
  <si>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</si>
  <si>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</si>
  <si>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</si>
  <si>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</si>
  <si>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</si>
  <si>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</si>
  <si>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</si>
  <si>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</si>
  <si>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</si>
  <si>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</si>
  <si>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</si>
  <si>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</si>
  <si>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</si>
  <si>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</si>
  <si>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</si>
  <si>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</si>
  <si>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</si>
  <si>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</si>
  <si>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</si>
  <si>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</si>
  <si>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</si>
  <si>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</si>
  <si>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</si>
  <si>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</si>
  <si>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</si>
  <si>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</si>
  <si>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</si>
  <si>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</si>
  <si>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</si>
  <si>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</si>
  <si>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</si>
  <si>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</si>
  <si>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</si>
  <si>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</si>
  <si>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</si>
  <si>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</si>
  <si>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</si>
  <si>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</si>
  <si>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</si>
  <si>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</si>
  <si>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</si>
  <si>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</si>
  <si>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</si>
  <si>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</si>
  <si>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</si>
  <si>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</si>
  <si>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</si>
  <si>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</si>
  <si>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</si>
  <si>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</si>
  <si>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</si>
  <si>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</si>
  <si>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</si>
  <si>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</si>
  <si>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</si>
  <si>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</si>
  <si>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</si>
  <si>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</si>
  <si>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</si>
  <si>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</si>
  <si>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</si>
  <si>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</si>
  <si>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</si>
  <si>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</si>
  <si>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</si>
  <si>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</si>
  <si>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</si>
  <si>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</si>
  <si>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</si>
  <si>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</si>
  <si>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</si>
  <si>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</si>
  <si>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</si>
  <si>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</si>
  <si>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</si>
  <si>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</si>
  <si>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</si>
  <si>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</si>
  <si>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</si>
  <si>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</si>
  <si>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</si>
  <si>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</si>
  <si>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</si>
  <si>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</si>
  <si>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</si>
  <si>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</si>
  <si>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</si>
  <si>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</si>
  <si>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</si>
  <si>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</si>
  <si>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</si>
  <si>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</si>
  <si>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</si>
  <si>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</si>
  <si>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</si>
  <si>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</si>
  <si>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</si>
  <si>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</si>
  <si>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</si>
  <si>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</si>
  <si>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</si>
  <si>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</si>
  <si>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</si>
  <si>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</si>
  <si>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</si>
  <si>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</si>
  <si>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</si>
  <si>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</si>
  <si>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</si>
  <si>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</si>
  <si>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</si>
  <si>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</si>
  <si>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</si>
  <si>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</si>
  <si>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</si>
  <si>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</si>
  <si>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</si>
  <si>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</si>
  <si>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</si>
  <si>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</si>
  <si>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</si>
  <si>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</si>
  <si>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</si>
  <si>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</si>
  <si>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</si>
  <si>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</si>
  <si>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</si>
  <si>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</si>
  <si>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</si>
  <si>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</si>
  <si>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</si>
  <si>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</si>
  <si>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</si>
  <si>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</si>
  <si>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</si>
  <si>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</si>
  <si>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</si>
  <si>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</si>
  <si>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</si>
  <si>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</si>
  <si>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</si>
  <si>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</si>
  <si>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</si>
  <si>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</si>
  <si>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</si>
  <si>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</si>
  <si>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</si>
  <si>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</si>
  <si>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</si>
  <si>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</si>
  <si>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</si>
  <si>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</si>
  <si>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</si>
  <si>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</si>
  <si>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</si>
  <si>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</si>
  <si>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</si>
  <si>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</si>
  <si>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</si>
  <si>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</si>
  <si>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</si>
  <si>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</si>
  <si>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</si>
  <si>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</si>
  <si>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</si>
  <si>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</si>
  <si>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</si>
  <si>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</si>
  <si>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</si>
  <si>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</si>
  <si>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</si>
  <si>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</si>
  <si>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</si>
  <si>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</si>
  <si>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</si>
  <si>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</si>
  <si>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</si>
  <si>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</si>
  <si>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</si>
  <si>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</si>
  <si>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</si>
  <si>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</si>
  <si>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</si>
  <si>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</si>
  <si>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</si>
  <si>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</si>
  <si>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</si>
  <si>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</si>
  <si>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</si>
  <si>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</si>
  <si>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</si>
  <si>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</si>
  <si>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</si>
  <si>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</si>
  <si>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</si>
  <si>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</si>
  <si>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</si>
  <si>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</si>
  <si>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</si>
  <si>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</si>
  <si>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</si>
  <si>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</si>
  <si>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</si>
  <si>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</si>
  <si>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</si>
  <si>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</si>
  <si>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</si>
  <si>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</si>
  <si>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</si>
  <si>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</si>
  <si>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</si>
  <si>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</si>
  <si>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</si>
  <si>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</si>
  <si>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</si>
  <si>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</si>
  <si>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</si>
  <si>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</si>
  <si>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</si>
  <si>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</si>
  <si>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</si>
  <si>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</si>
  <si>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</si>
  <si>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</si>
  <si>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</si>
  <si>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</si>
  <si>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</si>
  <si>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</si>
  <si>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</si>
  <si>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</si>
  <si>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</si>
  <si>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</si>
  <si>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</si>
  <si>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</si>
  <si>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</si>
  <si>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</si>
  <si>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</si>
  <si>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</si>
  <si>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</si>
  <si>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</si>
  <si>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</si>
  <si>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</si>
  <si>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</si>
  <si>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</si>
  <si>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</si>
  <si>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</si>
  <si>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</si>
  <si>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</si>
  <si>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</si>
  <si>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</si>
  <si>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</si>
  <si>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</si>
  <si>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</si>
  <si>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</si>
  <si>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</si>
  <si>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</si>
  <si>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</si>
  <si>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</si>
  <si>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</si>
  <si>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</si>
  <si>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</si>
  <si>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</si>
  <si>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</si>
  <si>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</si>
  <si>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</si>
  <si>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</si>
  <si>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</si>
  <si>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</si>
  <si>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</si>
  <si>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</si>
  <si>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</si>
  <si>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</si>
  <si>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</si>
  <si>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</si>
  <si>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</si>
  <si>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</si>
  <si>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</si>
  <si>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</si>
  <si>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</si>
  <si>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</si>
  <si>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</si>
  <si>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</si>
  <si>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</si>
  <si>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</si>
  <si>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</si>
  <si>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</si>
  <si>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</si>
  <si>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</si>
  <si>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</si>
  <si>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</si>
  <si>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</si>
  <si>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</si>
  <si>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</si>
  <si>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</si>
  <si>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</si>
  <si>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</si>
  <si>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</si>
  <si>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</si>
  <si>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</si>
  <si>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</si>
  <si>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</si>
  <si>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</si>
  <si>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</si>
  <si>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</si>
  <si>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</si>
  <si>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</si>
  <si>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</si>
  <si>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</si>
  <si>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</si>
  <si>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</si>
  <si>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</si>
  <si>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</si>
  <si>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</si>
  <si>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</si>
  <si>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</si>
  <si>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</si>
  <si>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</si>
  <si>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</si>
  <si>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</si>
  <si>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</si>
  <si>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</si>
  <si>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</si>
  <si>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</si>
  <si>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</si>
  <si>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</si>
  <si>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</si>
  <si>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</si>
  <si>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</si>
  <si>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</si>
  <si>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</si>
  <si>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</si>
  <si>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</si>
  <si>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</si>
  <si>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</si>
  <si>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</si>
  <si>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</si>
  <si>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</si>
  <si>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</si>
  <si>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</si>
  <si>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</si>
  <si>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</si>
  <si>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</si>
  <si>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</si>
  <si>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</si>
  <si>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</si>
  <si>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</si>
  <si>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</si>
  <si>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</si>
  <si>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</si>
  <si>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</si>
  <si>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</si>
  <si>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</si>
  <si>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</si>
  <si>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</si>
  <si>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</si>
  <si>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</si>
  <si>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</si>
  <si>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</si>
  <si>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</si>
  <si>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</si>
  <si>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</si>
  <si>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</si>
  <si>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</si>
  <si>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</si>
  <si>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</si>
  <si>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</si>
  <si>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</si>
  <si>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</si>
  <si>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</si>
  <si>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</si>
  <si>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</si>
  <si>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</si>
  <si>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</si>
  <si>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</si>
  <si>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</si>
  <si>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</si>
  <si>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</si>
  <si>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</si>
  <si>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</si>
  <si>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</si>
  <si>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</si>
  <si>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</si>
  <si>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</si>
  <si>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</si>
  <si>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</si>
  <si>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</si>
  <si>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</si>
  <si>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</si>
  <si>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</si>
  <si>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</si>
  <si>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</si>
  <si>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</si>
  <si>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</si>
  <si>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</si>
  <si>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</si>
  <si>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</si>
  <si>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</si>
  <si>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</si>
  <si>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</si>
  <si>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</si>
  <si>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</si>
  <si>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</si>
  <si>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</si>
  <si>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</si>
  <si>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</si>
  <si>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</si>
  <si>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</si>
  <si>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</si>
  <si>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</si>
  <si>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</si>
  <si>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</si>
  <si>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</si>
  <si>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</si>
  <si>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</si>
  <si>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</si>
  <si>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</si>
  <si>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</si>
  <si>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</si>
  <si>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</si>
  <si>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</si>
  <si>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</si>
  <si>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</si>
  <si>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</si>
  <si>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</si>
  <si>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</si>
  <si>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</si>
  <si>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</si>
  <si>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</si>
  <si>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</si>
  <si>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</si>
  <si>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</si>
  <si>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</si>
  <si>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</si>
  <si>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</si>
  <si>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</si>
  <si>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</si>
  <si>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</si>
  <si>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</si>
  <si>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</si>
  <si>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</si>
  <si>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</si>
  <si>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</si>
  <si>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</si>
  <si>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</si>
  <si>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</si>
  <si>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</si>
  <si>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</si>
  <si>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</si>
  <si>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</si>
  <si>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</si>
  <si>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</si>
  <si>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</si>
  <si>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</si>
  <si>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</si>
  <si>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</si>
  <si>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</si>
  <si>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</si>
  <si>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</si>
  <si>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</si>
  <si>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</si>
  <si>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</si>
  <si>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</si>
  <si>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</si>
  <si>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</si>
  <si>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</si>
  <si>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</si>
  <si>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</si>
  <si>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</si>
  <si>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</si>
  <si>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</si>
  <si>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</si>
  <si>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</si>
  <si>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</si>
  <si>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</si>
  <si>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</si>
  <si>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</si>
  <si>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</si>
  <si>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</si>
  <si>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</si>
  <si>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</si>
  <si>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</si>
  <si>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</si>
  <si>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</si>
  <si>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</si>
  <si>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</si>
  <si>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</si>
  <si>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</si>
  <si>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</si>
  <si>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</si>
  <si>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</si>
  <si>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</si>
  <si>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</si>
  <si>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</si>
  <si>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</si>
  <si>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</si>
  <si>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</si>
  <si>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</si>
  <si>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</si>
  <si>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</si>
  <si>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</si>
  <si>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</si>
  <si>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</si>
  <si>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</si>
  <si>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</si>
  <si>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</si>
  <si>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</si>
  <si>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</si>
  <si>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</si>
  <si>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</si>
  <si>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</si>
  <si>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</si>
  <si>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</si>
  <si>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</si>
  <si>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</si>
  <si>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</si>
  <si>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</si>
  <si>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</si>
  <si>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</si>
  <si>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</si>
  <si>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</si>
  <si>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</si>
  <si>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</si>
  <si>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</si>
  <si>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</si>
  <si>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</si>
  <si>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</si>
  <si>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</si>
  <si>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</si>
  <si>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</si>
  <si>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</si>
  <si>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</si>
  <si>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</si>
  <si>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</si>
  <si>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</si>
  <si>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</si>
  <si>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</si>
  <si>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</si>
  <si>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</si>
  <si>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</si>
  <si>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</si>
  <si>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</si>
  <si>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</si>
  <si>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</si>
  <si>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</si>
  <si>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</si>
  <si>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</si>
  <si>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</si>
  <si>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</si>
  <si>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</si>
  <si>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</si>
  <si>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</si>
  <si>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</si>
  <si>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</si>
  <si>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</si>
  <si>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</si>
  <si>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</si>
  <si>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</si>
  <si>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</si>
  <si>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</si>
  <si>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</si>
  <si>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</si>
  <si>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</si>
  <si>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</si>
  <si>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</si>
  <si>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</si>
  <si>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</si>
  <si>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</si>
  <si>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</si>
  <si>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</si>
  <si>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</si>
  <si>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</si>
  <si>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</si>
  <si>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</si>
  <si>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</si>
  <si>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</si>
  <si>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</si>
  <si>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</si>
  <si>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</si>
  <si>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</si>
  <si>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</si>
  <si>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</si>
  <si>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</si>
  <si>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</si>
  <si>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</si>
  <si>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</si>
  <si>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</si>
  <si>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</si>
  <si>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</si>
  <si>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</si>
  <si>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</si>
  <si>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</si>
  <si>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</si>
  <si>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</si>
  <si>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</si>
  <si>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</si>
  <si>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</si>
  <si>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</si>
  <si>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</si>
  <si>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</si>
  <si>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</si>
  <si>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</si>
  <si>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</si>
  <si>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</si>
  <si>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</si>
  <si>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</si>
  <si>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</si>
  <si>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</si>
  <si>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</si>
  <si>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</si>
  <si>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</si>
  <si>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</si>
  <si>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</si>
  <si>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</si>
  <si>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</si>
  <si>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</si>
  <si>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</si>
  <si>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</si>
  <si>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</si>
  <si>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</si>
  <si>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</si>
  <si>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</si>
  <si>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</si>
  <si>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</si>
  <si>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</si>
  <si>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</si>
  <si>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</si>
  <si>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</si>
  <si>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</si>
  <si>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</si>
  <si>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</si>
  <si>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</si>
  <si>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</si>
  <si>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</si>
  <si>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</si>
  <si>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</si>
  <si>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</si>
  <si>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</si>
  <si>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</si>
  <si>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</si>
  <si>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</si>
  <si>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</si>
  <si>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</si>
  <si>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</si>
  <si>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</si>
  <si>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</si>
  <si>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</si>
  <si>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</si>
  <si>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</si>
  <si>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</si>
  <si>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</si>
  <si>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</si>
  <si>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</si>
  <si>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</si>
  <si>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</si>
  <si>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</si>
  <si>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</si>
  <si>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</si>
  <si>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</si>
  <si>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</si>
  <si>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</si>
  <si>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</si>
  <si>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</si>
  <si>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</si>
  <si>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</si>
  <si>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</si>
  <si>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</si>
  <si>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</si>
  <si>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</si>
  <si>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</si>
  <si>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</si>
  <si>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</si>
  <si>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</si>
  <si>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</si>
  <si>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</si>
  <si>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</si>
  <si>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</si>
  <si>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</si>
  <si>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</si>
  <si>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</si>
  <si>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</si>
  <si>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</si>
  <si>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</si>
  <si>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</si>
  <si>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</si>
  <si>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</si>
  <si>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</si>
  <si>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</si>
  <si>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</si>
  <si>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</si>
  <si>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</si>
  <si>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</si>
  <si>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</si>
  <si>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</si>
  <si>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</si>
  <si>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</si>
  <si>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</si>
  <si>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</si>
  <si>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</si>
  <si>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</si>
  <si>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</si>
  <si>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</si>
  <si>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</si>
  <si>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</si>
  <si>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</si>
  <si>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</si>
  <si>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</si>
  <si>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</si>
  <si>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</si>
  <si>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</si>
  <si>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</si>
  <si>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</si>
  <si>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</si>
  <si>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</si>
  <si>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</si>
  <si>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</si>
  <si>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</si>
  <si>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</si>
  <si>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</si>
  <si>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</si>
  <si>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</si>
  <si>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</si>
  <si>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</si>
  <si>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</si>
  <si>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</si>
  <si>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</si>
  <si>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</si>
  <si>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</si>
  <si>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</si>
  <si>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</si>
  <si>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</si>
  <si>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</si>
  <si>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</si>
  <si>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</si>
  <si>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</si>
  <si>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</si>
  <si>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</si>
  <si>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</si>
  <si>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</si>
  <si>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</si>
  <si>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</si>
  <si>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</si>
  <si>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</si>
  <si>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</si>
  <si>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</si>
  <si>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</si>
  <si>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</si>
  <si>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</si>
  <si>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</si>
  <si>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</si>
  <si>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</si>
  <si>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</si>
  <si>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</si>
  <si>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</si>
  <si>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</si>
  <si>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</si>
  <si>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</si>
  <si>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</si>
  <si>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</si>
  <si>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</si>
  <si>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</si>
  <si>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</si>
  <si>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</si>
  <si>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</si>
  <si>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</si>
  <si>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</si>
  <si>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</si>
  <si>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</si>
  <si>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</si>
  <si>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</si>
  <si>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</si>
  <si>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</si>
  <si>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</si>
  <si>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</si>
  <si>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</si>
  <si>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</si>
  <si>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</si>
  <si>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</si>
  <si>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</si>
  <si>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</si>
  <si>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</si>
  <si>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</si>
  <si>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</si>
  <si>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</si>
  <si>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</si>
  <si>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</si>
  <si>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</si>
  <si>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</si>
  <si>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</si>
  <si>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</si>
  <si>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</si>
  <si>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</si>
  <si>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</si>
  <si>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</si>
  <si>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</si>
  <si>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</si>
  <si>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</si>
  <si>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</si>
  <si>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</si>
  <si>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</si>
  <si>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</si>
  <si>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</si>
  <si>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</si>
  <si>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</si>
  <si>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</si>
  <si>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</si>
  <si>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</si>
  <si>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</si>
  <si>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</si>
  <si>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</si>
  <si>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</si>
  <si>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</si>
  <si>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</si>
  <si>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</si>
  <si>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</si>
  <si>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</si>
  <si>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</si>
  <si>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</si>
  <si>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</si>
  <si>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</si>
  <si>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</si>
  <si>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</si>
  <si>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</si>
  <si>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</si>
  <si>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</si>
  <si>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</si>
  <si>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</si>
  <si>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</si>
  <si>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</si>
  <si>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</si>
  <si>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</si>
  <si>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</si>
  <si>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</si>
  <si>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</si>
  <si>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</si>
  <si>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</si>
  <si>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</si>
  <si>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</si>
  <si>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</si>
  <si>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</si>
  <si>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</si>
  <si>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</si>
  <si>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</si>
  <si>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</si>
  <si>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</si>
  <si>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</si>
  <si>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</si>
  <si>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</si>
  <si>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</si>
  <si>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</si>
  <si>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</si>
  <si>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</si>
  <si>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</si>
  <si>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</si>
  <si>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</si>
  <si>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</si>
  <si>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</si>
  <si>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</si>
  <si>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</si>
  <si>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</si>
  <si>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</si>
  <si>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</si>
  <si>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</si>
  <si>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</si>
  <si>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</si>
  <si>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</si>
  <si>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</si>
  <si>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</si>
  <si>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</si>
  <si>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</si>
  <si>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</si>
  <si>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</si>
  <si>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</si>
  <si>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</si>
  <si>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</si>
  <si>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</si>
  <si>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</si>
  <si>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</si>
  <si>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</si>
  <si>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</si>
  <si>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</si>
  <si>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</si>
  <si>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</si>
  <si>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</si>
  <si>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</si>
  <si>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</si>
  <si>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</si>
  <si>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</si>
  <si>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</si>
  <si>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</si>
  <si>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</si>
  <si>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</si>
  <si>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</si>
  <si>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</si>
  <si>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</si>
  <si>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</si>
  <si>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</si>
  <si>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</si>
  <si>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</si>
  <si>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</si>
  <si>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</si>
  <si>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</si>
  <si>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</si>
  <si>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</si>
  <si>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</si>
  <si>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</si>
  <si>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</si>
  <si>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</si>
  <si>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</si>
  <si>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</si>
  <si>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</si>
  <si>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</si>
  <si>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</si>
  <si>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</si>
  <si>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</si>
  <si>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</si>
  <si>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</si>
  <si>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</si>
  <si>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</si>
  <si>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</si>
  <si>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</si>
  <si>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</si>
  <si>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</si>
  <si>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</si>
  <si>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</si>
  <si>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</si>
  <si>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</si>
  <si>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</si>
  <si>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</si>
  <si>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</si>
  <si>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</si>
  <si>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</si>
  <si>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</si>
  <si>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</si>
  <si>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</si>
  <si>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</si>
  <si>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</si>
  <si>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</si>
  <si>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</si>
  <si>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</si>
  <si>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</si>
  <si>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</si>
  <si>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</si>
  <si>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</si>
  <si>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</si>
  <si>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</si>
  <si>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</si>
  <si>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</si>
  <si>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</si>
  <si>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</si>
  <si>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</si>
  <si>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</si>
  <si>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</si>
  <si>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</si>
  <si>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</si>
  <si>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</si>
  <si>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</si>
  <si>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</si>
  <si>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</si>
  <si>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</si>
  <si>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</si>
  <si>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</si>
  <si>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</si>
  <si>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</si>
  <si>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</si>
  <si>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</si>
  <si>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</si>
  <si>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</si>
  <si>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</si>
  <si>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</si>
  <si>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</si>
  <si>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</si>
  <si>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</si>
  <si>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</si>
  <si>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</si>
  <si>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</si>
  <si>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</si>
  <si>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</si>
  <si>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</si>
  <si>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</si>
  <si>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</si>
  <si>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</si>
  <si>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</si>
  <si>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</si>
  <si>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</si>
  <si>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</si>
  <si>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</si>
  <si>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</si>
  <si>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</si>
  <si>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</si>
  <si>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</si>
  <si>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</si>
  <si>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</si>
  <si>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</si>
  <si>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</si>
  <si>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</si>
  <si>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</si>
  <si>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</si>
  <si>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</si>
  <si>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</si>
  <si>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</si>
  <si>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</si>
  <si>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</si>
  <si>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</si>
  <si>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</si>
  <si>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</si>
  <si>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</si>
  <si>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</si>
  <si>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</si>
  <si>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</si>
  <si>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</si>
  <si>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</si>
  <si>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</si>
  <si>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</si>
  <si>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</si>
  <si>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</si>
  <si>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</si>
  <si>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</si>
  <si>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</si>
  <si>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</si>
  <si>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</si>
  <si>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</si>
  <si>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</si>
  <si>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</si>
  <si>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</si>
  <si>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</si>
  <si>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</si>
  <si>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</si>
  <si>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</si>
  <si>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</si>
  <si>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</si>
  <si>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</si>
  <si>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</si>
  <si>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</si>
  <si>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</si>
  <si>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</si>
  <si>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</si>
  <si>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</si>
  <si>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</si>
  <si>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</si>
  <si>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</si>
  <si>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</si>
  <si>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</si>
  <si>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</si>
  <si>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</si>
  <si>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</si>
  <si>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</si>
  <si>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</si>
  <si>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</si>
  <si>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</si>
  <si>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</si>
  <si>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</si>
  <si>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</si>
  <si>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</si>
  <si>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</si>
  <si>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</si>
  <si>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</si>
  <si>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</si>
  <si>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</si>
  <si>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</si>
  <si>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</si>
  <si>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</si>
  <si>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</si>
  <si>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</si>
  <si>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</si>
  <si>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</si>
  <si>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</si>
  <si>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</si>
  <si>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</si>
  <si>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</si>
  <si>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</si>
  <si>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</si>
  <si>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</si>
  <si>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</si>
  <si>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</si>
  <si>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</si>
  <si>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</si>
  <si>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</si>
  <si>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</si>
  <si>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</si>
  <si>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</si>
  <si>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</si>
  <si>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</si>
  <si>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</si>
  <si>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</si>
  <si>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</si>
  <si>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</si>
  <si>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</si>
  <si>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</si>
  <si>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</si>
  <si>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</si>
  <si>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</si>
  <si>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</si>
  <si>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</si>
  <si>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</si>
  <si>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</si>
  <si>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</si>
  <si>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</si>
  <si>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</si>
  <si>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</si>
  <si>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</si>
  <si>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</si>
  <si>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</si>
  <si>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</si>
  <si>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</si>
  <si>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</si>
  <si>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</si>
  <si>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</si>
  <si>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</si>
  <si>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</si>
  <si>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</si>
  <si>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</si>
  <si>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</si>
  <si>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</si>
  <si>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</si>
  <si>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</si>
  <si>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</si>
  <si>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</si>
  <si>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</si>
  <si>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</si>
  <si>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</si>
  <si>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</si>
  <si>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</si>
  <si>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</si>
  <si>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</si>
  <si>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</si>
  <si>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</si>
  <si>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</si>
  <si>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</si>
  <si>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</si>
  <si>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</si>
  <si>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</si>
  <si>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</si>
  <si>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</si>
  <si>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</si>
  <si>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</si>
  <si>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</si>
  <si>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</si>
  <si>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</si>
  <si>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</si>
  <si>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</si>
  <si>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</si>
  <si>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</si>
  <si>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</si>
  <si>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</si>
  <si>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</si>
  <si>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</si>
  <si>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</si>
  <si>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</si>
  <si>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</si>
  <si>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</si>
  <si>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</si>
  <si>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</si>
  <si>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</si>
  <si>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</si>
  <si>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</si>
  <si>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</si>
  <si>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</si>
  <si>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</si>
  <si>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</si>
  <si>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</si>
  <si>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</si>
  <si>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</si>
  <si>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</si>
  <si>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</si>
  <si>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</si>
  <si>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</si>
  <si>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</si>
  <si>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</si>
  <si>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</si>
  <si>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</si>
  <si>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</si>
  <si>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</si>
  <si>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</si>
  <si>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</si>
  <si>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</si>
  <si>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</si>
  <si>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</si>
  <si>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</si>
  <si>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</si>
  <si>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</si>
  <si>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</si>
  <si>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</si>
  <si>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</si>
  <si>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</si>
  <si>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</si>
  <si>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</si>
  <si>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</si>
  <si>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</si>
  <si>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</si>
  <si>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</si>
  <si>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</si>
  <si>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</si>
  <si>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</si>
  <si>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</si>
  <si>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</si>
  <si>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</si>
  <si>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</si>
  <si>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</si>
  <si>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</si>
  <si>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</si>
  <si>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</si>
  <si>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</si>
  <si>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</si>
  <si>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</si>
  <si>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</si>
  <si>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</si>
  <si>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</si>
  <si>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</si>
  <si>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</si>
  <si>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</si>
  <si>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</si>
  <si>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</si>
  <si>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</si>
  <si>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</si>
  <si>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</si>
  <si>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</si>
  <si>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</si>
  <si>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</si>
  <si>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</si>
  <si>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</si>
  <si>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</si>
  <si>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</si>
  <si>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</si>
  <si>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</si>
  <si>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</si>
  <si>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</si>
  <si>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</si>
  <si>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</si>
  <si>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</si>
  <si>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</si>
  <si>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</si>
  <si>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</si>
  <si>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</si>
  <si>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</si>
  <si>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</si>
  <si>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</si>
  <si>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</si>
  <si>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</si>
  <si>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</si>
  <si>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</si>
  <si>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</si>
  <si>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</si>
  <si>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</si>
  <si>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</si>
  <si>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</si>
  <si>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</si>
  <si>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</si>
  <si>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</si>
  <si>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</si>
  <si>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</si>
  <si>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</si>
  <si>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</si>
  <si>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</si>
  <si>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</si>
  <si>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</si>
  <si>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</si>
  <si>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</si>
  <si>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</si>
  <si>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</si>
  <si>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</si>
  <si>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</si>
  <si>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</si>
  <si>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</si>
  <si>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</si>
  <si>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</si>
  <si>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</si>
  <si>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</si>
  <si>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</si>
  <si>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</si>
  <si>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</si>
  <si>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</si>
  <si>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</si>
  <si>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</si>
  <si>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</si>
  <si>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</si>
  <si>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</si>
  <si>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</si>
  <si>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</si>
  <si>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</si>
  <si>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</si>
  <si>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</si>
  <si>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</si>
  <si>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</si>
  <si>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</si>
  <si>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</si>
  <si>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</si>
  <si>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</si>
  <si>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</si>
  <si>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</si>
  <si>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</si>
  <si>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</si>
  <si>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</si>
  <si>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</si>
  <si>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</si>
  <si>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</si>
  <si>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</si>
  <si>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</si>
  <si>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</si>
  <si>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</si>
  <si>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</si>
  <si>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</si>
  <si>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</si>
  <si>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</si>
  <si>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</si>
  <si>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</si>
  <si>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</si>
  <si>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</si>
  <si>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</si>
  <si>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</si>
  <si>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</si>
  <si>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</si>
  <si>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</si>
  <si>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</si>
  <si>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</si>
  <si>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</si>
  <si>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</si>
  <si>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</si>
  <si>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</si>
  <si>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</si>
  <si>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</si>
  <si>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</si>
  <si>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</si>
  <si>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</si>
  <si>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</si>
  <si>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</si>
  <si>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</si>
  <si>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</si>
  <si>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</si>
  <si>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</si>
  <si>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</si>
  <si>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</si>
  <si>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</si>
  <si>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</si>
  <si>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</si>
  <si>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</si>
  <si>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</si>
  <si>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</si>
  <si>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</si>
  <si>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</si>
  <si>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</si>
  <si>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</si>
  <si>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</si>
  <si>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</si>
  <si>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</si>
  <si>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</si>
  <si>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</si>
  <si>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</si>
  <si>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</si>
  <si>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</si>
  <si>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</si>
  <si>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</si>
  <si>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</si>
  <si>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</si>
  <si>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</si>
  <si>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</si>
  <si>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</si>
  <si>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</si>
  <si>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</si>
  <si>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</si>
  <si>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</si>
  <si>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</si>
  <si>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</si>
  <si>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</si>
  <si>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</si>
  <si>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</si>
  <si>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</si>
  <si>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</si>
  <si>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</si>
  <si>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</si>
  <si>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</si>
  <si>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</si>
  <si>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</si>
  <si>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</si>
  <si>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</si>
  <si>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</si>
  <si>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</si>
  <si>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</si>
  <si>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</si>
  <si>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</si>
  <si>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</si>
  <si>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</si>
  <si>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</si>
  <si>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</si>
  <si>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</si>
  <si>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</si>
  <si>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</si>
  <si>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</si>
  <si>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</si>
  <si>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</si>
  <si>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</si>
  <si>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</si>
  <si>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</si>
  <si>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</si>
  <si>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</si>
  <si>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</si>
  <si>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</si>
  <si>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</si>
  <si>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</si>
  <si>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</si>
  <si>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</si>
  <si>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</si>
  <si>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</si>
  <si>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</si>
  <si>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</si>
  <si>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</si>
  <si>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</si>
  <si>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</si>
  <si>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</si>
  <si>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</si>
  <si>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</si>
  <si>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</si>
  <si>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</si>
  <si>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</si>
  <si>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</si>
  <si>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</si>
  <si>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</si>
  <si>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</si>
  <si>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</si>
  <si>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</si>
  <si>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</si>
  <si>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</si>
  <si>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</si>
  <si>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</si>
  <si>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</si>
  <si>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</si>
  <si>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</si>
  <si>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</si>
  <si>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</si>
  <si>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</si>
  <si>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</si>
  <si>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</si>
  <si>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</si>
  <si>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</si>
  <si>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</si>
  <si>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</si>
  <si>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</si>
  <si>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</si>
  <si>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</si>
  <si>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</si>
  <si>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</si>
  <si>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</si>
  <si>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</si>
  <si>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</si>
  <si>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</si>
  <si>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</si>
  <si>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</si>
  <si>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</si>
  <si>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</si>
  <si>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</si>
  <si>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</si>
  <si>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</si>
  <si>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</si>
  <si>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</si>
  <si>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</si>
  <si>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</si>
  <si>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</si>
  <si>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</si>
  <si>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</si>
  <si>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</si>
  <si>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</si>
  <si>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</si>
  <si>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</si>
  <si>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</si>
  <si>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</si>
  <si>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</si>
  <si>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</si>
  <si>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</si>
  <si>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</si>
  <si>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</si>
  <si>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</si>
  <si>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</si>
  <si>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</si>
  <si>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</si>
  <si>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</si>
  <si>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</si>
  <si>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</si>
  <si>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</si>
  <si>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</si>
  <si>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</si>
  <si>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</si>
  <si>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</si>
  <si>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</si>
  <si>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</si>
  <si>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</si>
  <si>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</si>
  <si>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</si>
  <si>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</si>
  <si>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</si>
  <si>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</si>
  <si>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</si>
  <si>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</si>
  <si>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</si>
  <si>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</si>
  <si>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</si>
  <si>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</si>
  <si>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</si>
  <si>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</si>
  <si>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</si>
  <si>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</si>
  <si>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</si>
  <si>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</si>
  <si>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</si>
  <si>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</si>
  <si>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</si>
  <si>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</si>
  <si>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</si>
  <si>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</si>
  <si>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</si>
  <si>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</si>
  <si>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</si>
  <si>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</si>
  <si>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</si>
  <si>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</si>
  <si>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</si>
  <si>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</si>
  <si>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</si>
  <si>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</si>
  <si>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</si>
  <si>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</si>
  <si>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</si>
  <si>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</si>
  <si>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</si>
  <si>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</si>
  <si>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</si>
  <si>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</si>
  <si>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</si>
  <si>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</si>
  <si>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</si>
  <si>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</si>
  <si>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</si>
  <si>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</si>
  <si>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</si>
  <si>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</si>
  <si>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</si>
  <si>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</si>
  <si>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</si>
  <si>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</si>
  <si>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</si>
  <si>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</si>
  <si>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</si>
  <si>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</si>
  <si>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</si>
  <si>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</si>
  <si>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</si>
  <si>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</si>
  <si>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</si>
  <si>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</si>
  <si>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</si>
  <si>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</si>
  <si>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</si>
  <si>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</si>
  <si>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</si>
  <si>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</si>
  <si>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</si>
  <si>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</si>
  <si>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</si>
  <si>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</si>
  <si>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</si>
  <si>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</si>
  <si>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</si>
  <si>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</si>
  <si>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</si>
  <si>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</si>
  <si>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</si>
  <si>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</si>
  <si>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</si>
  <si>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</si>
  <si>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</si>
  <si>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</si>
  <si>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</si>
  <si>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</si>
  <si>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</si>
  <si>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</si>
  <si>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</si>
  <si>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</si>
  <si>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</si>
  <si>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</si>
  <si>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</si>
  <si>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</si>
  <si>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</si>
  <si>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</si>
  <si>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</si>
  <si>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</si>
  <si>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</si>
  <si>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</si>
  <si>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</si>
  <si>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</si>
  <si>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</si>
  <si>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</si>
  <si>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</si>
  <si>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</si>
  <si>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</si>
  <si>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</si>
  <si>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</si>
  <si>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</si>
  <si>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</si>
  <si>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</si>
  <si>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</si>
  <si>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</si>
  <si>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</si>
  <si>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</si>
  <si>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</si>
  <si>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</si>
  <si>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</si>
  <si>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</si>
  <si>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</si>
  <si>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</si>
  <si>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</si>
  <si>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</si>
  <si>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</si>
  <si>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</si>
  <si>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</si>
  <si>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</si>
  <si>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</si>
  <si>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</si>
  <si>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</si>
  <si>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</si>
  <si>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</si>
  <si>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</si>
  <si>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</si>
  <si>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</si>
  <si>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</si>
  <si>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</si>
  <si>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</si>
  <si>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</si>
  <si>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</si>
  <si>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</si>
  <si>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</si>
  <si>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</si>
  <si>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</si>
  <si>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</si>
  <si>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</si>
  <si>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</si>
  <si>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</si>
  <si>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</si>
  <si>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</si>
  <si>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</si>
  <si>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</si>
  <si>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</si>
  <si>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</si>
  <si>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</si>
  <si>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</si>
  <si>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</si>
  <si>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</si>
  <si>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</si>
  <si>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</si>
  <si>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</si>
  <si>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</si>
  <si>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</si>
  <si>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</si>
  <si>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</si>
  <si>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</si>
  <si>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</si>
  <si>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</si>
  <si>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</si>
  <si>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</si>
  <si>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</si>
  <si>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</si>
  <si>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</si>
  <si>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</si>
  <si>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</si>
  <si>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</si>
  <si>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</si>
  <si>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</si>
  <si>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</si>
  <si>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</si>
  <si>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</si>
  <si>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</si>
  <si>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</si>
  <si>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</si>
  <si>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</si>
  <si>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</si>
  <si>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</si>
  <si>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</si>
  <si>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</si>
  <si>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</si>
  <si>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</si>
  <si>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</si>
  <si>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</si>
  <si>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</si>
  <si>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</si>
  <si>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</si>
  <si>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</si>
  <si>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</si>
  <si>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</si>
  <si>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</si>
  <si>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</si>
  <si>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</si>
  <si>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</si>
  <si>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</si>
  <si>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</si>
  <si>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</si>
  <si>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</si>
  <si>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</si>
  <si>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</si>
  <si>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</si>
  <si>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</si>
  <si>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</si>
  <si>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</si>
  <si>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</si>
  <si>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</si>
  <si>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</si>
  <si>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</si>
  <si>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</si>
  <si>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</si>
  <si>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</si>
  <si>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</si>
  <si>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</si>
  <si>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</si>
  <si>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</si>
  <si>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</si>
  <si>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</si>
  <si>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</si>
  <si>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</si>
  <si>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</si>
  <si>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</si>
  <si>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</si>
  <si>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</si>
  <si>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</si>
  <si>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</si>
  <si>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</si>
  <si>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</si>
  <si>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</si>
  <si>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</si>
  <si>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</si>
  <si>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</si>
  <si>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</si>
  <si>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</si>
  <si>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</si>
  <si>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</si>
  <si>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</si>
  <si>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</si>
  <si>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</si>
  <si>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</si>
  <si>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</si>
  <si>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</si>
  <si>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</si>
  <si>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</si>
  <si>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</si>
  <si>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</si>
  <si>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</si>
  <si>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</si>
  <si>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</si>
  <si>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</si>
  <si>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</si>
  <si>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</si>
  <si>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</si>
  <si>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</si>
  <si>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</si>
  <si>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</si>
  <si>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</si>
  <si>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</si>
  <si>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</si>
  <si>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</si>
  <si>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</si>
  <si>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</si>
  <si>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</si>
  <si>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</si>
  <si>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</si>
  <si>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</si>
  <si>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</si>
  <si>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</si>
  <si>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</si>
  <si>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</si>
  <si>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</si>
  <si>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</si>
  <si>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</si>
  <si>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</si>
  <si>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</si>
  <si>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</si>
  <si>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</si>
  <si>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</si>
  <si>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</si>
  <si>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</si>
  <si>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</si>
  <si>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</si>
  <si>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</si>
  <si>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</si>
  <si>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</si>
  <si>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</si>
  <si>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</si>
  <si>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</si>
  <si>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</si>
  <si>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</si>
  <si>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</si>
  <si>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</si>
  <si>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</si>
  <si>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</si>
  <si>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</si>
  <si>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</si>
  <si>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</si>
  <si>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</si>
  <si>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</si>
  <si>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</si>
  <si>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</si>
  <si>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</si>
  <si>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</si>
  <si>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</si>
  <si>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</si>
  <si>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</si>
  <si>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</si>
  <si>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</si>
  <si>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</si>
  <si>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</si>
  <si>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</si>
  <si>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</si>
  <si>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</si>
  <si>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</si>
  <si>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</si>
  <si>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</si>
  <si>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</si>
  <si>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</si>
  <si>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</si>
  <si>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</si>
  <si>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</si>
  <si>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</si>
  <si>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</si>
  <si>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</si>
  <si>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</si>
  <si>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</si>
  <si>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</si>
  <si>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</si>
  <si>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</si>
  <si>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</si>
  <si>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</si>
  <si>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</si>
  <si>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</si>
  <si>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</si>
  <si>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</si>
  <si>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</si>
  <si>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</si>
  <si>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</si>
  <si>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</si>
  <si>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</si>
  <si>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</si>
  <si>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</si>
  <si>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</si>
  <si>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</si>
  <si>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</si>
  <si>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</si>
  <si>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</si>
  <si>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</si>
  <si>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</si>
  <si>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</si>
  <si>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</si>
  <si>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</si>
  <si>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</si>
  <si>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</si>
  <si>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</si>
  <si>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</si>
  <si>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</si>
  <si>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</si>
  <si>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</si>
  <si>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</si>
  <si>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</si>
  <si>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</si>
  <si>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</si>
  <si>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</si>
  <si>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</si>
  <si>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</si>
  <si>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</si>
  <si>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</si>
  <si>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</si>
  <si>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</si>
  <si>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</si>
  <si>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</si>
  <si>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</si>
  <si>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</si>
  <si>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</si>
  <si>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</si>
  <si>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</si>
  <si>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</si>
  <si>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</si>
  <si>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</si>
  <si>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</si>
  <si>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</si>
  <si>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</si>
  <si>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</si>
  <si>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</si>
  <si>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</si>
  <si>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</si>
  <si>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</si>
  <si>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</si>
  <si>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</si>
  <si>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</si>
  <si>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</si>
  <si>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</si>
  <si>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</si>
  <si>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</si>
  <si>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</si>
  <si>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</si>
  <si>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</si>
  <si>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</si>
  <si>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</si>
  <si>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</si>
  <si>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</si>
  <si>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</si>
  <si>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</si>
  <si>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</si>
  <si>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</si>
  <si>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</si>
  <si>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</si>
  <si>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</si>
  <si>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</si>
  <si>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</si>
  <si>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</si>
  <si>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</si>
  <si>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</si>
  <si>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</si>
  <si>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</si>
  <si>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</si>
  <si>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</si>
  <si>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</si>
  <si>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</si>
  <si>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</si>
  <si>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</si>
  <si>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</si>
  <si>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</si>
  <si>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</si>
  <si>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</si>
  <si>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</si>
  <si>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</si>
  <si>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</si>
  <si>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</si>
  <si>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</si>
  <si>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</si>
  <si>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</si>
  <si>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</si>
  <si>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</si>
  <si>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</si>
  <si>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</si>
  <si>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</si>
  <si>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</si>
  <si>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</si>
  <si>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</si>
  <si>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</si>
  <si>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</si>
  <si>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</si>
  <si>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</si>
  <si>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</si>
  <si>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</si>
  <si>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</si>
  <si>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</si>
  <si>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</si>
  <si>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</si>
  <si>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</si>
  <si>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</si>
  <si>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</si>
  <si>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</si>
  <si>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</si>
  <si>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</si>
  <si>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</si>
  <si>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</si>
  <si>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</si>
  <si>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</si>
  <si>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</si>
  <si>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</si>
  <si>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</si>
  <si>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</si>
  <si>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</si>
  <si>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</si>
  <si>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</si>
  <si>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</si>
  <si>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</si>
  <si>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</si>
  <si>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</si>
  <si>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</si>
  <si>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</si>
  <si>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</si>
  <si>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</si>
  <si>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</si>
  <si>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</si>
  <si>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</si>
  <si>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</si>
  <si>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</si>
  <si>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</si>
  <si>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</si>
  <si>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</si>
  <si>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</si>
  <si>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</si>
  <si>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</si>
  <si>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</si>
  <si>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</si>
  <si>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</si>
  <si>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</si>
  <si>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</si>
  <si>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</si>
  <si>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</si>
  <si>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</si>
  <si>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</si>
  <si>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</si>
  <si>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</si>
  <si>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</si>
  <si>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</si>
  <si>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</si>
  <si>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</si>
  <si>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</si>
  <si>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</si>
  <si>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</si>
  <si>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</si>
  <si>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</si>
  <si>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</si>
  <si>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</si>
  <si>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</si>
  <si>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</si>
  <si>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</si>
  <si>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</si>
  <si>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</si>
  <si>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</si>
  <si>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</si>
  <si>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</si>
  <si>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</si>
  <si>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</si>
  <si>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</si>
  <si>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</si>
  <si>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</si>
  <si>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</si>
  <si>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</si>
  <si>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</si>
  <si>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</si>
  <si>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</si>
  <si>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</si>
  <si>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</si>
  <si>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</si>
  <si>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</si>
  <si>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</si>
  <si>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</si>
  <si>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</si>
  <si>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</si>
  <si>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</si>
  <si>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</si>
  <si>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</si>
  <si>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</si>
  <si>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</si>
  <si>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</si>
  <si>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</si>
  <si>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</si>
  <si>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</si>
  <si>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</si>
  <si>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</si>
  <si>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</si>
  <si>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</si>
  <si>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</si>
  <si>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</si>
  <si>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</si>
  <si>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</si>
  <si>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</si>
  <si>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</si>
  <si>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</si>
  <si>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</si>
  <si>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</si>
  <si>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</si>
  <si>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</si>
  <si>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</si>
  <si>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</si>
  <si>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</si>
  <si>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</si>
  <si>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</si>
  <si>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</si>
  <si>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</si>
  <si>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</si>
  <si>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</si>
  <si>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</si>
  <si>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</si>
  <si>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</si>
  <si>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</si>
  <si>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</si>
  <si>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</si>
  <si>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</si>
  <si>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</si>
  <si>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</si>
  <si>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</si>
  <si>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</si>
  <si>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</si>
  <si>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</si>
  <si>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</si>
  <si>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</si>
  <si>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</si>
  <si>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</si>
  <si>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</si>
  <si>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</si>
  <si>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</si>
  <si>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</si>
  <si>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</si>
  <si>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</si>
  <si>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</si>
  <si>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</si>
  <si>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</si>
  <si>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</si>
  <si>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</si>
  <si>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</si>
  <si>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</si>
  <si>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</si>
  <si>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</si>
  <si>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</si>
  <si>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</si>
  <si>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</si>
  <si>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</si>
  <si>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</si>
  <si>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</si>
  <si>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</si>
  <si>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</si>
  <si>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</si>
  <si>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</si>
  <si>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</si>
  <si>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</si>
  <si>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</si>
  <si>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</si>
  <si>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</si>
  <si>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</si>
  <si>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</si>
  <si>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</si>
  <si>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</si>
  <si>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</si>
  <si>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</si>
  <si>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</si>
  <si>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</si>
  <si>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</si>
  <si>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</si>
  <si>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</si>
  <si>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</si>
  <si>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</si>
  <si>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</si>
  <si>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</si>
  <si>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</si>
  <si>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</si>
  <si>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</si>
  <si>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</si>
  <si>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</si>
  <si>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</si>
  <si>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</si>
  <si>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</si>
  <si>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</si>
  <si>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</si>
  <si>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</si>
  <si>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</si>
  <si>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</si>
  <si>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</si>
  <si>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</si>
  <si>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</si>
  <si>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</si>
  <si>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</si>
  <si>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</si>
  <si>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</si>
  <si>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</si>
  <si>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</si>
  <si>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</si>
  <si>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</si>
  <si>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</si>
  <si>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</si>
  <si>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</si>
  <si>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</si>
  <si>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</si>
  <si>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</si>
  <si>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</si>
  <si>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</si>
  <si>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</si>
  <si>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</si>
  <si>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</si>
  <si>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</si>
  <si>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</si>
  <si>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</si>
  <si>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</si>
  <si>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</si>
  <si>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</si>
  <si>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</si>
  <si>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</si>
  <si>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</si>
  <si>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</si>
  <si>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</si>
  <si>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</si>
  <si>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</si>
  <si>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</si>
  <si>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</si>
  <si>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</si>
  <si>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</si>
  <si>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</si>
  <si>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</si>
  <si>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</si>
  <si>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</si>
  <si>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</si>
  <si>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</si>
  <si>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</si>
  <si>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</si>
  <si>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</si>
  <si>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</si>
  <si>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</si>
  <si>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</si>
  <si>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</si>
  <si>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</si>
  <si>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</si>
  <si>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</si>
  <si>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</si>
  <si>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</si>
  <si>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</si>
  <si>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</si>
  <si>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</si>
  <si>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</si>
  <si>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</si>
  <si>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</si>
  <si>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</si>
  <si>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</si>
  <si>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</si>
  <si>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</si>
  <si>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</si>
  <si>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</si>
  <si>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</si>
  <si>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</si>
  <si>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</si>
  <si>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</si>
  <si>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</si>
  <si>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</si>
  <si>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</si>
  <si>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</si>
  <si>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</si>
  <si>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</si>
  <si>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</si>
  <si>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</si>
  <si>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</si>
  <si>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</si>
  <si>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</si>
  <si>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</si>
  <si>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</si>
  <si>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</si>
  <si>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</si>
  <si>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</si>
  <si>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</si>
  <si>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</si>
  <si>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</si>
  <si>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</si>
  <si>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</si>
  <si>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</si>
  <si>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</si>
  <si>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</si>
  <si>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</si>
  <si>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</si>
  <si>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</si>
  <si>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</si>
  <si>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</si>
  <si>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</si>
  <si>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</si>
  <si>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</si>
  <si>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</si>
  <si>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</si>
  <si>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</si>
  <si>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</si>
  <si>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</si>
  <si>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</si>
  <si>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</si>
  <si>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</si>
  <si>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</si>
  <si>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</si>
  <si>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</si>
  <si>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</si>
  <si>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</si>
  <si>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</si>
  <si>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</si>
  <si>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</si>
  <si>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</si>
  <si>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</si>
  <si>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</si>
  <si>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</si>
  <si>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</si>
  <si>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</si>
  <si>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</si>
  <si>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</si>
  <si>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</si>
  <si>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</si>
  <si>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</si>
  <si>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</si>
  <si>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</si>
  <si>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</si>
  <si>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</si>
  <si>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</si>
  <si>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</si>
  <si>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</si>
  <si>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</si>
  <si>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</si>
  <si>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</si>
  <si>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</si>
  <si>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</si>
  <si>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</si>
  <si>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</si>
  <si>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</si>
  <si>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</si>
  <si>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</si>
  <si>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</si>
  <si>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</si>
  <si>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</si>
  <si>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</si>
  <si>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</si>
  <si>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</si>
  <si>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</si>
  <si>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</si>
  <si>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</si>
  <si>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</si>
  <si>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</si>
  <si>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</si>
  <si>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</si>
  <si>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</si>
  <si>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</si>
  <si>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</si>
  <si>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</si>
  <si>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</si>
  <si>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</si>
  <si>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</si>
  <si>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</si>
  <si>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</si>
  <si>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</si>
  <si>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</si>
  <si>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</si>
  <si>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</si>
  <si>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</si>
  <si>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</si>
  <si>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</si>
  <si>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</si>
  <si>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</si>
  <si>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</si>
  <si>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</si>
  <si>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</si>
  <si>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</si>
  <si>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</si>
  <si>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</si>
  <si>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</si>
  <si>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</si>
  <si>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</si>
  <si>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</si>
  <si>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</si>
  <si>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</si>
  <si>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</si>
  <si>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</si>
  <si>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</si>
  <si>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</si>
  <si>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</si>
  <si>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</si>
  <si>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</si>
  <si>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</si>
  <si>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</si>
  <si>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</si>
  <si>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</si>
  <si>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</si>
  <si>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</si>
  <si>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</si>
  <si>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</si>
  <si>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</si>
  <si>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</si>
  <si>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</si>
  <si>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</si>
  <si>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</si>
  <si>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</si>
  <si>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</si>
  <si>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</si>
  <si>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</si>
  <si>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</si>
  <si>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</si>
  <si>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</si>
  <si>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</si>
  <si>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</si>
  <si>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</si>
  <si>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</si>
  <si>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</si>
  <si>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</si>
  <si>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</si>
  <si>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</si>
  <si>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</si>
  <si>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</si>
  <si>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</si>
  <si>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</si>
  <si>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</si>
  <si>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</si>
  <si>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</si>
  <si>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</si>
  <si>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</si>
  <si>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</si>
  <si>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</si>
  <si>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</si>
  <si>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</si>
  <si>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</si>
  <si>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</si>
  <si>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</si>
  <si>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</si>
  <si>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</si>
  <si>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</si>
  <si>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</si>
  <si>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</si>
  <si>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</si>
  <si>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</si>
  <si>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</si>
  <si>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</si>
  <si>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</si>
  <si>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</si>
  <si>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</si>
  <si>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</si>
  <si>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</si>
  <si>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</si>
  <si>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</si>
  <si>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</si>
  <si>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</si>
  <si>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</si>
  <si>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</si>
  <si>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</si>
  <si>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</si>
  <si>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</si>
  <si>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</si>
  <si>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</si>
  <si>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</si>
  <si>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</si>
  <si>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</si>
  <si>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</si>
  <si>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</si>
  <si>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</si>
  <si>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</si>
  <si>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</si>
  <si>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</si>
  <si>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</si>
  <si>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</si>
  <si>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</si>
  <si>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</si>
  <si>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</si>
  <si>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</si>
  <si>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</si>
  <si>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</si>
  <si>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</si>
  <si>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</si>
  <si>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</si>
  <si>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</si>
  <si>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</si>
  <si>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</si>
  <si>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</si>
  <si>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</si>
  <si>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</si>
  <si>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</si>
  <si>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</si>
  <si>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</si>
  <si>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</si>
  <si>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</si>
  <si>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</si>
  <si>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</si>
  <si>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</si>
  <si>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</si>
  <si>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</si>
  <si>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</si>
  <si>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</si>
  <si>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</si>
  <si>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</si>
  <si>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</si>
  <si>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</si>
  <si>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</si>
  <si>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</si>
  <si>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</si>
  <si>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</si>
  <si>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</si>
  <si>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</si>
  <si>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</si>
  <si>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</si>
  <si>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</si>
  <si>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</si>
  <si>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</si>
  <si>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</si>
  <si>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</si>
  <si>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</si>
  <si>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</si>
  <si>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</si>
  <si>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</si>
  <si>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</si>
  <si>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</si>
  <si>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</si>
  <si>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</si>
  <si>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</si>
  <si>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</si>
  <si>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</si>
  <si>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</si>
  <si>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</si>
  <si>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</si>
  <si>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</si>
  <si>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</si>
  <si>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</si>
  <si>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</si>
  <si>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</si>
  <si>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</si>
  <si>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</si>
  <si>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</si>
  <si>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</si>
  <si>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</si>
  <si>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</si>
  <si>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</si>
  <si>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</si>
  <si>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</si>
  <si>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</si>
  <si>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</si>
  <si>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</si>
  <si>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</si>
  <si>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</si>
  <si>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</si>
  <si>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</si>
  <si>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</si>
  <si>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</si>
  <si>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</si>
  <si>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</si>
  <si>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</si>
  <si>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</si>
  <si>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</si>
  <si>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</si>
  <si>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</si>
  <si>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</si>
  <si>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</si>
  <si>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</si>
  <si>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</si>
  <si>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</si>
  <si>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</si>
  <si>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</si>
  <si>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</si>
  <si>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</si>
  <si>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</si>
  <si>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</si>
  <si>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</si>
  <si>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</si>
  <si>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</si>
  <si>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</si>
  <si>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</si>
  <si>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</si>
  <si>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</si>
  <si>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</si>
  <si>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</si>
  <si>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</si>
  <si>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</si>
  <si>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</si>
  <si>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</si>
  <si>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</si>
  <si>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</si>
  <si>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</si>
  <si>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</si>
  <si>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</si>
  <si>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</si>
  <si>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</si>
  <si>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</si>
  <si>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</si>
  <si>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</si>
  <si>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</si>
  <si>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</si>
  <si>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</si>
  <si>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</si>
  <si>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</si>
  <si>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</si>
  <si>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</si>
  <si>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</si>
  <si>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</si>
  <si>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</si>
  <si>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</si>
  <si>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</si>
  <si>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</si>
  <si>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</si>
  <si>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</si>
  <si>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</si>
  <si>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</si>
  <si>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</si>
  <si>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</si>
  <si>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</si>
  <si>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</si>
  <si>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</si>
  <si>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</si>
  <si>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</si>
  <si>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</si>
  <si>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</si>
  <si>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</si>
  <si>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</si>
  <si>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</si>
  <si>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</si>
  <si>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</si>
  <si>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</si>
  <si>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</si>
  <si>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</si>
  <si>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</si>
  <si>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</si>
  <si>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</si>
  <si>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</si>
  <si>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</si>
  <si>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</si>
  <si>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</si>
  <si>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</si>
  <si>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</si>
  <si>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</si>
  <si>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</si>
  <si>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</si>
  <si>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</si>
  <si>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</si>
  <si>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</si>
  <si>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</si>
  <si>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</si>
  <si>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</si>
  <si>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</si>
  <si>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</si>
  <si>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</si>
  <si>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</si>
  <si>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</si>
  <si>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</si>
  <si>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</si>
  <si>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</si>
  <si>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</si>
  <si>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</si>
  <si>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</si>
  <si>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</si>
  <si>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</si>
  <si>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</si>
  <si>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</si>
  <si>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</si>
  <si>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</si>
  <si>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</si>
  <si>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</si>
  <si>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</si>
  <si>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</si>
  <si>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</si>
  <si>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</si>
  <si>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</si>
  <si>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</si>
  <si>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</si>
  <si>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</si>
  <si>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</si>
  <si>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</si>
  <si>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</si>
  <si>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</si>
  <si>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</si>
  <si>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</si>
  <si>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</si>
  <si>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</si>
  <si>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</si>
  <si>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</si>
  <si>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</si>
  <si>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</si>
  <si>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</si>
  <si>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</si>
  <si>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</si>
  <si>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</si>
  <si>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</si>
  <si>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</si>
  <si>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</si>
  <si>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</si>
  <si>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</si>
  <si>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</si>
  <si>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</si>
  <si>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</si>
  <si>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</si>
  <si>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</si>
  <si>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</si>
  <si>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</si>
  <si>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</si>
  <si>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</si>
  <si>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</si>
  <si>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</si>
  <si>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</si>
  <si>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</si>
  <si>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</si>
  <si>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</si>
  <si>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</si>
  <si>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</si>
  <si>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</si>
  <si>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</si>
  <si>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</si>
  <si>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</si>
  <si>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</si>
  <si>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</si>
  <si>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</si>
  <si>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</si>
  <si>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</si>
  <si>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</si>
  <si>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</si>
  <si>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</si>
  <si>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</si>
  <si>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</si>
  <si>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</si>
  <si>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</si>
  <si>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</si>
  <si>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</si>
  <si>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</si>
  <si>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</si>
  <si>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</si>
  <si>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</si>
  <si>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</si>
  <si>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</si>
  <si>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</si>
  <si>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</si>
  <si>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</si>
  <si>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</si>
  <si>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</si>
  <si>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</si>
  <si>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</si>
  <si>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</si>
  <si>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</si>
  <si>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</si>
  <si>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</si>
  <si>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</si>
  <si>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</si>
  <si>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</si>
  <si>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</si>
  <si>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</si>
  <si>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</si>
  <si>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</si>
  <si>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</si>
  <si>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</si>
  <si>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</si>
  <si>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</si>
  <si>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</si>
  <si>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</si>
  <si>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</si>
  <si>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</si>
  <si>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</si>
  <si>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</si>
  <si>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</si>
  <si>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</si>
  <si>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</si>
  <si>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</si>
  <si>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</si>
  <si>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</si>
  <si>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</si>
  <si>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</si>
  <si>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</si>
  <si>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</si>
  <si>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</si>
  <si>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</si>
  <si>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</si>
  <si>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</si>
  <si>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</si>
  <si>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</si>
  <si>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</si>
  <si>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</si>
  <si>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</si>
  <si>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</si>
  <si>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</si>
  <si>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</si>
  <si>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</si>
  <si>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</si>
  <si>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</si>
  <si>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</si>
  <si>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</si>
  <si>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</si>
  <si>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</si>
  <si>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</si>
  <si>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</si>
  <si>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</si>
  <si>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</si>
  <si>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</si>
  <si>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</si>
  <si>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</si>
  <si>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</si>
  <si>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</si>
  <si>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</si>
  <si>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</si>
  <si>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</si>
  <si>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</si>
  <si>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</si>
  <si>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</si>
  <si>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</si>
  <si>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</si>
  <si>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</si>
  <si>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</si>
  <si>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</si>
  <si>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</si>
  <si>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</si>
  <si>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</si>
  <si>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</si>
  <si>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</si>
  <si>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</si>
  <si>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</si>
  <si>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</si>
  <si>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</si>
  <si>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</si>
  <si>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</si>
  <si>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</si>
  <si>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</si>
  <si>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</si>
  <si>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</si>
  <si>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</si>
  <si>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</si>
  <si>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</si>
  <si>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</si>
  <si>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</si>
  <si>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</si>
  <si>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</si>
  <si>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</si>
  <si>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</si>
  <si>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</si>
  <si>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</si>
  <si>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</si>
  <si>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</si>
  <si>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</si>
  <si>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</si>
  <si>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</si>
  <si>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</si>
  <si>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</si>
  <si>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</si>
  <si>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</si>
  <si>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</si>
  <si>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</si>
  <si>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</si>
  <si>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</si>
  <si>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</si>
  <si>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</si>
  <si>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</si>
  <si>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</si>
  <si>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</si>
  <si>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</si>
  <si>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</si>
  <si>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</si>
  <si>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</si>
  <si>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</si>
  <si>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</si>
  <si>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</si>
  <si>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</si>
  <si>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</si>
  <si>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</si>
  <si>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</si>
  <si>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</si>
  <si>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</si>
  <si>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</si>
  <si>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</si>
  <si>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</si>
  <si>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</si>
  <si>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</si>
  <si>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</si>
  <si>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</si>
  <si>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</si>
  <si>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</si>
  <si>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</si>
  <si>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</si>
  <si>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</si>
  <si>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</si>
  <si>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</si>
  <si>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</si>
  <si>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</si>
  <si>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</si>
  <si>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</si>
  <si>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</si>
  <si>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</si>
  <si>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</si>
  <si>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</si>
  <si>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</si>
  <si>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</si>
  <si>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</si>
  <si>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</si>
  <si>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</si>
  <si>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</si>
  <si>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</si>
  <si>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</si>
  <si>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</si>
  <si>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</si>
  <si>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</si>
  <si>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</si>
  <si>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</si>
  <si>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</si>
  <si>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</si>
  <si>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</si>
  <si>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</si>
  <si>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</si>
  <si>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</si>
  <si>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</si>
  <si>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</si>
  <si>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</si>
  <si>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</si>
  <si>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</si>
  <si>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</si>
  <si>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</si>
  <si>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</si>
  <si>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</si>
  <si>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</si>
  <si>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</si>
  <si>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</si>
  <si>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</si>
  <si>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</si>
  <si>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</si>
  <si>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</si>
  <si>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</si>
  <si>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</si>
  <si>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</si>
  <si>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</si>
  <si>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</si>
  <si>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</si>
  <si>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</si>
  <si>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</si>
  <si>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</si>
  <si>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</si>
  <si>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</si>
  <si>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</si>
  <si>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</si>
  <si>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</si>
  <si>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</si>
  <si>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</si>
  <si>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</si>
  <si>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</si>
  <si>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</si>
  <si>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</si>
  <si>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</si>
  <si>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</si>
  <si>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</si>
  <si>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</si>
  <si>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</si>
  <si>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</si>
  <si>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</si>
  <si>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</si>
  <si>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</si>
  <si>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</si>
  <si>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</si>
  <si>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</si>
  <si>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</si>
  <si>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</si>
  <si>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</si>
  <si>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</si>
  <si>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</si>
  <si>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</si>
  <si>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</si>
  <si>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</si>
  <si>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</si>
  <si>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</si>
  <si>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</si>
  <si>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</si>
  <si>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</si>
  <si>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</si>
  <si>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</si>
  <si>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</si>
  <si>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</si>
  <si>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</si>
  <si>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</si>
  <si>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</si>
  <si>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</si>
  <si>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</si>
  <si>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</si>
  <si>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</si>
  <si>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</si>
  <si>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</si>
  <si>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</si>
  <si>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</si>
  <si>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</si>
  <si>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</si>
  <si>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</si>
  <si>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</si>
  <si>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</si>
  <si>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</si>
  <si>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</si>
  <si>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</si>
  <si>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</si>
  <si>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</si>
  <si>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</si>
  <si>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</si>
  <si>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</si>
  <si>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</si>
  <si>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</si>
  <si>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</si>
  <si>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</si>
  <si>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</si>
  <si>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</si>
  <si>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</si>
  <si>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</si>
  <si>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</si>
  <si>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</si>
  <si>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</si>
  <si>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</si>
  <si>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</si>
  <si>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</si>
  <si>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</si>
  <si>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</si>
  <si>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</si>
  <si>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</si>
  <si>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</si>
  <si>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</si>
  <si>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</si>
  <si>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</si>
  <si>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</si>
  <si>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</si>
  <si>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</si>
  <si>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</si>
  <si>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</si>
  <si>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</si>
  <si>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</si>
  <si>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</si>
  <si>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</si>
  <si>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</si>
  <si>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</si>
  <si>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</si>
  <si>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</si>
  <si>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</si>
  <si>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</si>
  <si>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</si>
  <si>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</si>
  <si>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</si>
  <si>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</si>
  <si>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</si>
  <si>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</si>
  <si>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</si>
  <si>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</si>
  <si>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</si>
  <si>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</si>
  <si>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</si>
  <si>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</si>
  <si>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</si>
  <si>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</si>
  <si>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</si>
  <si>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</si>
  <si>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</si>
  <si>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</si>
  <si>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</si>
  <si>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</si>
  <si>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</si>
  <si>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</si>
  <si>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</si>
  <si>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</si>
  <si>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</si>
  <si>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</si>
  <si>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</si>
  <si>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</si>
  <si>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</si>
  <si>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</si>
  <si>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</si>
  <si>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</si>
  <si>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</si>
  <si>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</si>
  <si>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</si>
  <si>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</si>
  <si>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</si>
  <si>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</si>
  <si>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</si>
  <si>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</si>
  <si>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</si>
  <si>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</si>
  <si>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</si>
  <si>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</si>
  <si>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</si>
  <si>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</si>
  <si>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</si>
  <si>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</si>
  <si>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</si>
  <si>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</si>
  <si>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</si>
  <si>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</si>
  <si>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</si>
  <si>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</si>
  <si>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</si>
  <si>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</si>
  <si>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</si>
  <si>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</si>
  <si>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</si>
  <si>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</si>
  <si>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</si>
  <si>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</si>
  <si>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</si>
  <si>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</si>
  <si>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</si>
  <si>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</si>
  <si>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</si>
  <si>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</si>
  <si>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</si>
  <si>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</si>
  <si>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</si>
  <si>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</si>
  <si>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</si>
  <si>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</si>
  <si>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</si>
  <si>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</si>
  <si>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</si>
  <si>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</si>
  <si>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</si>
  <si>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</si>
  <si>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</si>
  <si>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</si>
  <si>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</si>
  <si>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</si>
  <si>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</si>
  <si>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</si>
  <si>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</si>
  <si>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</si>
  <si>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</si>
  <si>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</si>
  <si>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</si>
  <si>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</si>
  <si>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</si>
  <si>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</si>
  <si>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</si>
  <si>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</si>
  <si>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</si>
  <si>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</si>
  <si>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</si>
  <si>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</si>
  <si>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</si>
  <si>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</si>
  <si>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</si>
  <si>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</si>
  <si>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</si>
  <si>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</si>
  <si>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</si>
  <si>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</si>
  <si>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</si>
  <si>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</si>
  <si>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</si>
  <si>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</si>
  <si>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</si>
  <si>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</si>
  <si>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</si>
  <si>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</si>
  <si>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</si>
  <si>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</si>
  <si>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</si>
  <si>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</si>
  <si>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</si>
  <si>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</si>
  <si>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</si>
  <si>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</si>
  <si>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</si>
  <si>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</si>
  <si>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</si>
  <si>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</si>
  <si>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</si>
  <si>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</si>
  <si>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</si>
  <si>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</si>
  <si>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</si>
  <si>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</si>
  <si>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</si>
  <si>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</si>
  <si>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</si>
  <si>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</si>
  <si>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</si>
  <si>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</si>
  <si>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</si>
  <si>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</si>
  <si>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</si>
  <si>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</si>
  <si>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</si>
  <si>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</si>
  <si>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</si>
  <si>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</si>
  <si>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</si>
  <si>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</si>
  <si>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</si>
  <si>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</si>
  <si>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</si>
  <si>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</si>
  <si>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</si>
  <si>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</si>
  <si>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</si>
  <si>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</si>
  <si>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</si>
  <si>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</si>
  <si>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</si>
  <si>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</si>
  <si>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</si>
  <si>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</si>
  <si>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</si>
  <si>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</si>
  <si>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</si>
  <si>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</si>
  <si>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</si>
  <si>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</si>
  <si>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</si>
  <si>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</si>
  <si>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</si>
  <si>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</si>
  <si>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</si>
  <si>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</si>
  <si>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</si>
  <si>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</si>
  <si>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</si>
  <si>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</si>
  <si>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</si>
  <si>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</si>
  <si>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</si>
  <si>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</si>
  <si>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</si>
  <si>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</si>
  <si>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</si>
  <si>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</si>
  <si>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</si>
  <si>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</si>
  <si>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</si>
  <si>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</si>
  <si>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</si>
  <si>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</si>
  <si>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</si>
  <si>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</si>
  <si>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</si>
  <si>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</si>
  <si>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</si>
  <si>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</si>
  <si>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</si>
  <si>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</si>
  <si>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</si>
  <si>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</si>
  <si>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</si>
  <si>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</si>
  <si>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</si>
  <si>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</si>
  <si>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</si>
  <si>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</si>
  <si>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</si>
  <si>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</si>
  <si>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</si>
  <si>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</si>
  <si>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</si>
  <si>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</si>
  <si>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</si>
  <si>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</si>
  <si>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</si>
  <si>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</si>
  <si>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</si>
  <si>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</si>
  <si>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</si>
  <si>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</si>
  <si>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</si>
  <si>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</si>
  <si>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</si>
  <si>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</si>
  <si>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</si>
  <si>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</si>
  <si>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</si>
  <si>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</si>
  <si>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</si>
  <si>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</si>
  <si>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</si>
  <si>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</si>
  <si>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</si>
  <si>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</si>
  <si>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</si>
  <si>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</si>
  <si>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</si>
  <si>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</si>
  <si>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</si>
  <si>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</si>
  <si>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</si>
  <si>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</si>
  <si>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</si>
  <si>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</si>
  <si>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</si>
  <si>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</si>
  <si>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</si>
  <si>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</si>
  <si>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</si>
  <si>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</si>
  <si>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</si>
  <si>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</si>
  <si>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</si>
  <si>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</si>
  <si>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</si>
  <si>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</si>
  <si>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</si>
  <si>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</si>
  <si>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</si>
  <si>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</si>
  <si>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</si>
  <si>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</si>
  <si>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</si>
  <si>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</si>
  <si>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</si>
  <si>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</si>
  <si>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</si>
  <si>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</si>
  <si>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</si>
  <si>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</si>
  <si>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</si>
  <si>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</si>
  <si>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</si>
  <si>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</si>
  <si>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</si>
  <si>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</si>
  <si>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</si>
  <si>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</si>
  <si>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</si>
  <si>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</si>
  <si>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</si>
  <si>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</si>
  <si>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</si>
  <si>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</si>
  <si>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</si>
  <si>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</si>
  <si>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</si>
  <si>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</si>
  <si>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</si>
  <si>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</si>
  <si>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</si>
  <si>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</si>
  <si>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</si>
  <si>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</si>
  <si>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</si>
  <si>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</si>
  <si>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</si>
  <si>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</si>
  <si>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</si>
  <si>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</si>
  <si>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</si>
  <si>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</si>
  <si>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</si>
  <si>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</si>
  <si>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</si>
  <si>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</si>
  <si>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</si>
  <si>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</si>
  <si>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</si>
  <si>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</si>
  <si>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</si>
  <si>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</si>
  <si>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</si>
  <si>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</si>
  <si>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</si>
  <si>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</si>
  <si>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</si>
  <si>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</si>
  <si>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</si>
  <si>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</si>
  <si>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</si>
  <si>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</si>
  <si>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</si>
  <si>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</si>
  <si>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</si>
  <si>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</si>
  <si>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</si>
  <si>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</si>
  <si>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</si>
  <si>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</si>
  <si>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</si>
  <si>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</si>
  <si>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</si>
  <si>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</si>
  <si>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</si>
  <si>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</si>
  <si>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</si>
  <si>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</si>
  <si>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</si>
  <si>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</si>
  <si>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</si>
  <si>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</si>
  <si>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</si>
  <si>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</si>
  <si>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</si>
  <si>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</si>
  <si>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</si>
  <si>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</si>
  <si>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</si>
  <si>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</si>
  <si>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</si>
  <si>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</si>
  <si>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</si>
  <si>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</si>
  <si>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</si>
  <si>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</si>
  <si>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</si>
  <si>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</si>
  <si>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</si>
  <si>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</si>
  <si>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</si>
  <si>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</si>
  <si>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</si>
  <si>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</si>
  <si>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</si>
  <si>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</si>
  <si>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</si>
  <si>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</si>
  <si>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</si>
  <si>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</si>
  <si>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</si>
  <si>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</si>
  <si>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</si>
  <si>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</si>
  <si>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</si>
  <si>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</si>
  <si>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</si>
  <si>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</si>
  <si>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</si>
  <si>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</si>
  <si>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</si>
  <si>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</si>
  <si>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</si>
  <si>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</si>
  <si>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</si>
  <si>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</si>
  <si>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</si>
  <si>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</si>
  <si>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</si>
  <si>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</si>
  <si>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</si>
  <si>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</si>
  <si>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</si>
  <si>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</si>
  <si>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</si>
  <si>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</si>
  <si>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</si>
  <si>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</si>
  <si>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</si>
  <si>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</si>
  <si>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</si>
  <si>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</si>
  <si>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</si>
  <si>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</si>
  <si>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</si>
  <si>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</si>
  <si>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</si>
  <si>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</si>
  <si>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</si>
  <si>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</si>
  <si>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</si>
  <si>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</si>
  <si>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</si>
  <si>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</si>
  <si>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</si>
  <si>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</si>
  <si>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</si>
  <si>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</si>
  <si>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</si>
  <si>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</si>
  <si>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</si>
  <si>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</si>
  <si>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</si>
  <si>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</si>
  <si>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</si>
  <si>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</si>
  <si>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</si>
  <si>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</si>
  <si>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</si>
  <si>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</si>
  <si>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</si>
  <si>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</si>
  <si>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</si>
  <si>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</si>
  <si>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</si>
  <si>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</si>
  <si>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</si>
  <si>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</si>
  <si>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</si>
  <si>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</si>
  <si>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</si>
  <si>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</si>
  <si>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</si>
  <si>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</si>
  <si>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</si>
  <si>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</si>
  <si>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</si>
  <si>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</si>
  <si>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</si>
  <si>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</si>
  <si>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</si>
  <si>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</si>
  <si>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</si>
  <si>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</si>
  <si>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</si>
  <si>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</si>
  <si>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</si>
  <si>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</si>
  <si>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</si>
  <si>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</si>
  <si>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</si>
  <si>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</si>
  <si>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</si>
  <si>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</si>
  <si>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</si>
  <si>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</si>
  <si>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</si>
  <si>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</si>
  <si>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</si>
  <si>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</si>
  <si>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</si>
  <si>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</si>
  <si>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</si>
  <si>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</si>
  <si>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</si>
  <si>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</si>
  <si>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</si>
  <si>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</si>
  <si>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</si>
  <si>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</si>
  <si>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</si>
  <si>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</si>
  <si>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</si>
  <si>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</si>
  <si>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</si>
  <si>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</si>
  <si>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</si>
  <si>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</si>
  <si>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</si>
  <si>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</si>
  <si>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</si>
  <si>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</si>
  <si>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</si>
  <si>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</si>
  <si>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</si>
  <si>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</si>
  <si>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</si>
  <si>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</si>
  <si>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</si>
  <si>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</si>
  <si>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</si>
  <si>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</si>
  <si>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</si>
  <si>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</si>
  <si>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</si>
  <si>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</si>
  <si>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</si>
  <si>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</si>
  <si>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</si>
  <si>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</si>
  <si>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</si>
  <si>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</si>
  <si>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</si>
  <si>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</si>
  <si>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</si>
  <si>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</si>
  <si>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</si>
  <si>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</si>
  <si>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</si>
  <si>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</si>
  <si>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</si>
  <si>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</si>
  <si>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</si>
  <si>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</si>
  <si>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</si>
  <si>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</si>
  <si>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</si>
  <si>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</si>
  <si>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</si>
  <si>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</si>
  <si>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</si>
  <si>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</si>
  <si>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</si>
  <si>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</si>
  <si>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</si>
  <si>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</si>
  <si>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</si>
  <si>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</si>
  <si>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</si>
  <si>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</si>
  <si>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</si>
  <si>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</si>
  <si>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</si>
  <si>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</si>
  <si>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</si>
  <si>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</si>
  <si>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</si>
  <si>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</si>
  <si>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</si>
  <si>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</si>
  <si>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</si>
  <si>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</si>
  <si>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</si>
  <si>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</si>
  <si>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</si>
  <si>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</si>
  <si>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</si>
  <si>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</si>
  <si>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</si>
  <si>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</si>
  <si>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</si>
  <si>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</si>
  <si>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</si>
  <si>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</si>
  <si>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</si>
  <si>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</si>
  <si>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</si>
  <si>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</si>
  <si>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</si>
  <si>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</si>
  <si>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</si>
  <si>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</si>
  <si>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</si>
  <si>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</si>
  <si>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</si>
  <si>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</si>
  <si>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</si>
  <si>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</si>
  <si>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</si>
  <si>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</si>
  <si>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</si>
  <si>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</si>
  <si>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</si>
  <si>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</si>
  <si>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</si>
  <si>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</si>
  <si>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</si>
  <si>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</si>
  <si>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</si>
  <si>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</si>
  <si>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</si>
  <si>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</si>
  <si>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</si>
  <si>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</si>
  <si>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</si>
  <si>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</si>
  <si>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</si>
  <si>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</si>
  <si>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</si>
  <si>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</si>
  <si>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</si>
  <si>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</si>
  <si>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</si>
  <si>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</si>
  <si>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</si>
  <si>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</si>
  <si>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</si>
  <si>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</si>
  <si>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</si>
  <si>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</si>
  <si>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</si>
  <si>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</si>
  <si>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</si>
  <si>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</si>
  <si>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</si>
  <si>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</si>
  <si>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</si>
  <si>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</si>
  <si>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</si>
  <si>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</si>
  <si>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</si>
  <si>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</si>
  <si>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</si>
  <si>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</si>
  <si>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</si>
  <si>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</si>
  <si>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</si>
  <si>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</si>
  <si>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</si>
  <si>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</si>
  <si>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</si>
  <si>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</si>
  <si>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</si>
  <si>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</si>
  <si>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</si>
  <si>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</si>
  <si>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</si>
  <si>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</si>
  <si>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</si>
  <si>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</si>
  <si>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</si>
  <si>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</si>
  <si>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</si>
  <si>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</si>
  <si>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</si>
  <si>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</si>
  <si>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</si>
  <si>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</si>
  <si>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</si>
  <si>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</si>
  <si>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</si>
  <si>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</si>
  <si>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</si>
  <si>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</si>
  <si>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</si>
  <si>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</si>
  <si>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</si>
  <si>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</si>
  <si>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</si>
  <si>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</si>
  <si>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</si>
  <si>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</si>
  <si>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</si>
  <si>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</si>
  <si>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</si>
  <si>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</si>
  <si>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</si>
  <si>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</si>
  <si>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</si>
  <si>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</si>
  <si>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</si>
  <si>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</si>
  <si>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</si>
  <si>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</si>
  <si>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</si>
  <si>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</si>
  <si>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</si>
  <si>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</si>
  <si>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</si>
  <si>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</si>
  <si>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</si>
  <si>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</si>
  <si>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</si>
  <si>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</si>
  <si>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</si>
  <si>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</si>
  <si>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</si>
  <si>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</si>
  <si>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</si>
  <si>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</si>
  <si>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</si>
  <si>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</si>
  <si>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</si>
  <si>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</si>
  <si>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</si>
  <si>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</si>
  <si>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</si>
  <si>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</si>
  <si>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</si>
  <si>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</si>
  <si>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</si>
  <si>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</si>
  <si>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</si>
  <si>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</si>
  <si>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</si>
  <si>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</si>
  <si>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</si>
  <si>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</si>
  <si>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</si>
  <si>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</si>
  <si>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</si>
  <si>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</si>
  <si>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</si>
  <si>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</si>
  <si>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</si>
  <si>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</si>
  <si>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</si>
  <si>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</si>
  <si>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</si>
  <si>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</si>
  <si>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</si>
  <si>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</si>
  <si>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</si>
  <si>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</si>
  <si>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</si>
  <si>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</si>
  <si>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</si>
  <si>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</si>
  <si>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</si>
  <si>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</si>
  <si>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</si>
  <si>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</si>
  <si>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</si>
  <si>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</si>
  <si>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</si>
  <si>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</si>
  <si>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</si>
  <si>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</si>
  <si>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</si>
  <si>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</si>
  <si>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</si>
  <si>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</si>
  <si>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</si>
  <si>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</si>
  <si>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</si>
  <si>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</si>
  <si>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</si>
  <si>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</si>
  <si>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</si>
  <si>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</si>
  <si>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</si>
  <si>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</si>
  <si>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</si>
  <si>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</si>
  <si>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</si>
  <si>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</si>
  <si>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</si>
  <si>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</si>
  <si>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</si>
  <si>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</si>
  <si>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</si>
  <si>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</si>
  <si>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</si>
  <si>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</si>
  <si>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</si>
  <si>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</si>
  <si>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</si>
  <si>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</si>
  <si>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</si>
  <si>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</si>
  <si>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</si>
  <si>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</si>
  <si>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</si>
  <si>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</si>
  <si>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</si>
  <si>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</si>
  <si>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</si>
  <si>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</si>
  <si>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</si>
  <si>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</si>
  <si>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</si>
  <si>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</si>
  <si>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</si>
  <si>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</si>
  <si>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</si>
  <si>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</si>
  <si>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</si>
  <si>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</si>
  <si>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</si>
  <si>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</si>
  <si>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</si>
  <si>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</si>
  <si>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</si>
  <si>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</si>
  <si>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</si>
  <si>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</si>
  <si>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</si>
  <si>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</si>
  <si>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</si>
  <si>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</si>
  <si>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</si>
  <si>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</si>
  <si>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</si>
  <si>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</si>
  <si>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</si>
  <si>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</si>
  <si>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</si>
  <si>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</si>
  <si>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</si>
  <si>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</si>
  <si>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</si>
  <si>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</si>
  <si>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</si>
  <si>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</si>
  <si>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</si>
  <si>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</si>
  <si>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</si>
  <si>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</si>
  <si>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</si>
  <si>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</si>
  <si>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</si>
  <si>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</si>
  <si>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</si>
  <si>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</si>
  <si>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</si>
  <si>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</si>
  <si>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</si>
  <si>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</si>
  <si>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</si>
  <si>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</si>
  <si>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</si>
  <si>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</si>
  <si>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</si>
  <si>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</si>
  <si>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</si>
  <si>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</si>
  <si>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</si>
  <si>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</si>
  <si>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</si>
  <si>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</si>
  <si>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</si>
  <si>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</si>
  <si>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</si>
  <si>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</si>
  <si>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</si>
  <si>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</si>
  <si>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</si>
  <si>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</si>
  <si>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</si>
  <si>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</si>
  <si>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</si>
  <si>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</si>
  <si>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</si>
  <si>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</si>
  <si>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</si>
  <si>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</si>
  <si>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</si>
  <si>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</si>
  <si>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</si>
  <si>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</si>
  <si>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</si>
  <si>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</si>
  <si>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</si>
  <si>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</si>
  <si>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</si>
  <si>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</si>
  <si>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</si>
  <si>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</si>
  <si>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</si>
  <si>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</si>
  <si>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</si>
  <si>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</si>
  <si>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</si>
  <si>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</si>
  <si>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</si>
  <si>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</si>
  <si>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</si>
  <si>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</si>
  <si>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</si>
  <si>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</si>
  <si>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</si>
  <si>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</si>
  <si>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</si>
  <si>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</si>
  <si>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</si>
  <si>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</si>
  <si>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</si>
  <si>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</si>
  <si>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</si>
  <si>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</si>
  <si>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</si>
  <si>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</si>
  <si>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</si>
  <si>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</si>
  <si>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</si>
  <si>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</si>
  <si>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</si>
  <si>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</si>
  <si>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</si>
  <si>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</si>
  <si>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</si>
  <si>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</si>
  <si>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</si>
  <si>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</si>
  <si>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</si>
  <si>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</si>
  <si>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</si>
  <si>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</si>
  <si>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</si>
  <si>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</si>
  <si>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</si>
  <si>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</si>
  <si>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</si>
  <si>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</si>
  <si>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</si>
  <si>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</si>
  <si>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</si>
  <si>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</si>
  <si>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</si>
  <si>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</si>
  <si>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</si>
  <si>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</si>
  <si>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</si>
  <si>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</si>
  <si>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</si>
  <si>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</si>
  <si>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</si>
  <si>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</si>
  <si>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</si>
  <si>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</si>
  <si>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</si>
  <si>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</si>
  <si>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</si>
  <si>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</si>
  <si>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</si>
  <si>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</si>
  <si>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</si>
  <si>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</si>
  <si>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</si>
  <si>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</si>
  <si>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</si>
  <si>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</si>
  <si>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</si>
  <si>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</si>
  <si>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</si>
  <si>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</si>
  <si>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</si>
  <si>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</si>
  <si>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</si>
  <si>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</si>
  <si>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</si>
  <si>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</si>
  <si>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</si>
  <si>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</si>
  <si>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</si>
  <si>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</si>
  <si>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</si>
  <si>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</si>
  <si>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</si>
  <si>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</si>
  <si>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</si>
  <si>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</si>
  <si>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</si>
  <si>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</si>
  <si>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</si>
  <si>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</si>
  <si>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</si>
  <si>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</si>
  <si>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</si>
  <si>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</si>
  <si>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</si>
  <si>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</si>
  <si>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</si>
  <si>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</si>
  <si>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</si>
  <si>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</si>
  <si>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</si>
  <si>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</si>
  <si>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</si>
  <si>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</si>
  <si>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</si>
  <si>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</si>
  <si>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</si>
  <si>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</si>
  <si>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</si>
  <si>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</si>
  <si>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</si>
  <si>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</si>
  <si>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</si>
  <si>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</si>
  <si>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</si>
  <si>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</si>
  <si>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</si>
  <si>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</si>
  <si>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</si>
  <si>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</si>
  <si>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</si>
  <si>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</si>
  <si>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</si>
  <si>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</si>
  <si>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</si>
  <si>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</si>
  <si>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</si>
  <si>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</si>
  <si>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</si>
  <si>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</si>
  <si>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</si>
  <si>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</si>
  <si>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</si>
  <si>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</si>
  <si>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</si>
  <si>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</si>
  <si>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</si>
  <si>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</si>
  <si>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</si>
  <si>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</si>
  <si>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</si>
  <si>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</si>
  <si>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</si>
  <si>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</si>
  <si>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</si>
  <si>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</si>
  <si>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</si>
  <si>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</si>
  <si>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</si>
  <si>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</si>
  <si>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</si>
  <si>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</si>
  <si>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</si>
  <si>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</si>
  <si>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</si>
  <si>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</si>
  <si>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</si>
  <si>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</si>
  <si>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</si>
  <si>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</si>
  <si>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</si>
  <si>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</si>
  <si>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</si>
  <si>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</si>
  <si>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</si>
  <si>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</si>
  <si>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</si>
  <si>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</si>
  <si>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</si>
  <si>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</si>
  <si>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</si>
  <si>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</si>
  <si>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</si>
  <si>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</si>
  <si>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</si>
  <si>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</si>
  <si>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</si>
  <si>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</si>
  <si>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</si>
  <si>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</si>
  <si>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</si>
  <si>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</si>
  <si>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</si>
  <si>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</si>
  <si>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</si>
  <si>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</si>
  <si>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</si>
  <si>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</si>
  <si>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</si>
  <si>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</si>
  <si>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</si>
  <si>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</si>
  <si>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</si>
  <si>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</si>
  <si>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</si>
  <si>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</si>
  <si>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</si>
  <si>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</si>
  <si>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</si>
  <si>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</si>
  <si>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</si>
  <si>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</si>
  <si>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</si>
  <si>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</si>
  <si>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</si>
  <si>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</si>
  <si>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</si>
  <si>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</si>
  <si>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</si>
  <si>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</si>
  <si>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</si>
  <si>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</si>
  <si>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</si>
  <si>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</si>
  <si>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</si>
  <si>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</si>
  <si>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</si>
  <si>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</si>
  <si>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</si>
  <si>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</si>
  <si>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</si>
  <si>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</si>
  <si>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</si>
  <si>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</si>
  <si>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</si>
  <si>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</si>
  <si>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</si>
  <si>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</si>
  <si>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</si>
  <si>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</si>
  <si>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</si>
  <si>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</si>
  <si>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</si>
  <si>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</si>
  <si>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</si>
  <si>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</si>
  <si>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</si>
  <si>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</si>
  <si>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</si>
  <si>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</si>
  <si>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</si>
  <si>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</si>
  <si>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</si>
  <si>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</si>
  <si>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</si>
  <si>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</si>
  <si>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</si>
  <si>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</si>
  <si>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</si>
  <si>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</si>
  <si>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</si>
  <si>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</si>
  <si>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</si>
  <si>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</si>
  <si>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</si>
  <si>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</si>
  <si>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</si>
  <si>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</si>
  <si>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</si>
  <si>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</si>
  <si>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</si>
  <si>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</si>
  <si>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</si>
  <si>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</si>
  <si>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</si>
  <si>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</si>
  <si>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</si>
  <si>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</si>
  <si>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</si>
  <si>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</si>
  <si>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</si>
  <si>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</si>
  <si>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</si>
  <si>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</si>
  <si>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</si>
  <si>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</si>
  <si>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</si>
  <si>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</si>
  <si>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</si>
  <si>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</si>
  <si>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</si>
  <si>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</si>
  <si>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</si>
  <si>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</si>
  <si>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</si>
  <si>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</si>
  <si>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</si>
  <si>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</si>
  <si>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</si>
  <si>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</si>
  <si>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</si>
  <si>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</si>
  <si>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</si>
  <si>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</si>
  <si>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</si>
  <si>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</si>
  <si>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</si>
  <si>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</si>
  <si>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</si>
  <si>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</si>
  <si>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</si>
  <si>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</si>
  <si>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</si>
  <si>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</si>
  <si>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</si>
  <si>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</si>
  <si>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</si>
  <si>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</si>
  <si>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</si>
  <si>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</si>
  <si>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</si>
  <si>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</si>
  <si>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</si>
  <si>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</si>
  <si>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</si>
  <si>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</si>
  <si>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</si>
  <si>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</si>
  <si>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</si>
  <si>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</si>
  <si>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</si>
  <si>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</si>
  <si>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</si>
  <si>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</si>
  <si>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</si>
  <si>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</si>
  <si>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</si>
  <si>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</si>
  <si>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</si>
  <si>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</si>
  <si>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</si>
  <si>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</si>
  <si>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</si>
  <si>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</si>
  <si>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</si>
  <si>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</si>
  <si>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</si>
  <si>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</si>
  <si>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</si>
  <si>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</si>
  <si>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</si>
  <si>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</si>
  <si>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</si>
  <si>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</si>
  <si>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</si>
  <si>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</si>
  <si>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</si>
  <si>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</si>
  <si>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</si>
  <si>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</si>
  <si>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</si>
  <si>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</si>
  <si>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</si>
  <si>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</si>
  <si>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</si>
  <si>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</si>
  <si>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</si>
  <si>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</si>
  <si>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</si>
  <si>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</si>
  <si>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</si>
  <si>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</si>
  <si>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</si>
  <si>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</si>
  <si>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</si>
  <si>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</si>
  <si>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</si>
  <si>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</si>
  <si>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</si>
  <si>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</si>
  <si>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</si>
  <si>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</si>
  <si>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</si>
  <si>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</si>
  <si>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</si>
  <si>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</si>
  <si>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</si>
  <si>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</si>
  <si>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</si>
  <si>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</si>
  <si>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</si>
  <si>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</si>
  <si>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</si>
  <si>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</si>
  <si>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</si>
  <si>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</si>
  <si>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</si>
  <si>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</si>
  <si>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</si>
  <si>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</si>
  <si>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</si>
  <si>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</si>
  <si>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</si>
  <si>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</si>
  <si>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</si>
  <si>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</si>
  <si>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</si>
  <si>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</si>
  <si>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</si>
  <si>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</si>
  <si>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</si>
  <si>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</si>
  <si>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</si>
  <si>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</si>
  <si>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</si>
  <si>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</si>
  <si>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</si>
  <si>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</si>
  <si>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</si>
  <si>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</si>
  <si>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</si>
  <si>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</si>
  <si>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</si>
  <si>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</si>
  <si>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</si>
  <si>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</si>
  <si>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</si>
  <si>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</si>
  <si>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</si>
  <si>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</si>
  <si>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</si>
  <si>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</si>
  <si>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</si>
  <si>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</si>
  <si>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</si>
  <si>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</si>
  <si>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</si>
  <si>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</si>
  <si>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</si>
  <si>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</si>
  <si>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</si>
  <si>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</si>
  <si>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</si>
  <si>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</si>
  <si>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</si>
  <si>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</si>
  <si>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</si>
  <si>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</si>
  <si>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</si>
  <si>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</si>
  <si>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</si>
  <si>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</si>
  <si>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</si>
  <si>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</si>
  <si>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</si>
  <si>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</si>
  <si>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</si>
  <si>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</si>
  <si>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</si>
  <si>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</si>
  <si>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</si>
  <si>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</si>
  <si>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</si>
  <si>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</si>
  <si>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</si>
  <si>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</si>
  <si>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</si>
  <si>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</si>
  <si>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</si>
  <si>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</si>
  <si>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</si>
  <si>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</si>
  <si>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</si>
  <si>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</si>
  <si>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</si>
  <si>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</si>
  <si>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</si>
  <si>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</si>
  <si>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</si>
  <si>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</si>
  <si>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</si>
  <si>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</si>
  <si>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</si>
  <si>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</si>
  <si>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</si>
  <si>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</si>
  <si>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</si>
  <si>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</si>
  <si>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</si>
  <si>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</si>
  <si>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</si>
  <si>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</si>
  <si>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</si>
  <si>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</si>
  <si>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</si>
  <si>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</si>
  <si>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</si>
  <si>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</si>
  <si>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</si>
  <si>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</si>
  <si>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</si>
  <si>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</si>
  <si>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</si>
  <si>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</si>
  <si>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</si>
  <si>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</si>
  <si>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</si>
  <si>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</si>
  <si>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</si>
  <si>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</si>
  <si>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</si>
  <si>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</si>
  <si>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</si>
  <si>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</si>
  <si>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</si>
  <si>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</si>
  <si>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</si>
  <si>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</si>
  <si>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</si>
  <si>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</si>
  <si>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</si>
  <si>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</si>
  <si>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</si>
  <si>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</si>
  <si>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</si>
  <si>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</si>
  <si>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</si>
  <si>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</si>
  <si>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</si>
  <si>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</si>
  <si>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</si>
  <si>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</si>
  <si>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</si>
  <si>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</si>
  <si>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</si>
  <si>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</si>
  <si>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</si>
  <si>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</si>
  <si>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</si>
  <si>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</si>
  <si>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</si>
  <si>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</si>
  <si>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</si>
  <si>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</si>
  <si>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</si>
  <si>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</si>
  <si>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</si>
  <si>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</si>
  <si>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</si>
  <si>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</si>
  <si>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</si>
  <si>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</si>
  <si>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</si>
  <si>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</si>
  <si>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</si>
  <si>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</si>
  <si>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</si>
  <si>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</si>
  <si>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</si>
  <si>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</si>
  <si>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</si>
  <si>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</si>
  <si>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</si>
  <si>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</si>
  <si>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</si>
  <si>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</si>
  <si>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</si>
  <si>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</si>
  <si>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</si>
  <si>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</si>
  <si>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</si>
  <si>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</si>
  <si>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</si>
  <si>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</si>
  <si>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</si>
  <si>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</si>
  <si>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</si>
  <si>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</si>
  <si>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</si>
  <si>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</si>
  <si>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</si>
  <si>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</si>
  <si>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</si>
  <si>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</si>
  <si>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</si>
  <si>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</si>
  <si>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</si>
  <si>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</si>
  <si>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</si>
  <si>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</si>
  <si>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</si>
  <si>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</si>
  <si>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</si>
  <si>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</si>
  <si>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</si>
  <si>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</si>
  <si>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</si>
  <si>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</si>
  <si>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</si>
  <si>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</si>
  <si>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</si>
  <si>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</si>
  <si>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</si>
  <si>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</si>
  <si>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</si>
  <si>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</si>
  <si>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</si>
  <si>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</si>
  <si>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</si>
  <si>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</si>
  <si>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</si>
  <si>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</si>
  <si>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</si>
  <si>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</si>
  <si>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</si>
  <si>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</si>
  <si>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</si>
  <si>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</si>
  <si>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</si>
  <si>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</si>
  <si>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</si>
  <si>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</si>
  <si>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</si>
  <si>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</si>
  <si>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</si>
  <si>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</si>
  <si>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</si>
  <si>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</si>
  <si>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</si>
  <si>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</si>
  <si>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</si>
  <si>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</si>
  <si>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</si>
  <si>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</si>
  <si>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</si>
  <si>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</si>
  <si>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</si>
  <si>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</si>
  <si>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</si>
  <si>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</si>
  <si>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</si>
  <si>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</si>
  <si>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</si>
  <si>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</si>
  <si>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</si>
  <si>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</si>
  <si>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</si>
  <si>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</si>
  <si>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</si>
  <si>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</si>
  <si>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</si>
  <si>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</si>
  <si>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</si>
  <si>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</si>
  <si>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</si>
  <si>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</si>
  <si>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</si>
  <si>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</si>
  <si>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</si>
  <si>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</si>
  <si>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</si>
  <si>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</si>
  <si>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</si>
  <si>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</si>
  <si>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</si>
  <si>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</si>
  <si>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</si>
  <si>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</si>
  <si>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</si>
  <si>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</si>
  <si>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</si>
  <si>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</si>
  <si>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</si>
  <si>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</si>
  <si>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</si>
  <si>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</si>
  <si>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</si>
  <si>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</si>
  <si>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</si>
  <si>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</si>
  <si>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</si>
  <si>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</si>
  <si>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</si>
  <si>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</si>
  <si>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</si>
  <si>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</si>
  <si>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</si>
  <si>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</si>
  <si>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</si>
  <si>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</si>
  <si>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</si>
  <si>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</si>
  <si>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</si>
  <si>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</si>
  <si>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</si>
  <si>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</si>
  <si>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</si>
  <si>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</si>
  <si>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</si>
  <si>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</si>
  <si>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</si>
  <si>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</si>
  <si>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</si>
  <si>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</si>
  <si>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</si>
  <si>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</si>
  <si>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</si>
  <si>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</si>
  <si>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</si>
  <si>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</si>
  <si>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</si>
  <si>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</si>
  <si>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</si>
  <si>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</si>
  <si>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</si>
  <si>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</si>
  <si>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</si>
  <si>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</si>
  <si>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</si>
  <si>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</si>
  <si>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</si>
  <si>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</si>
  <si>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</si>
  <si>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</si>
  <si>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</si>
  <si>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</si>
  <si>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</si>
  <si>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</si>
  <si>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</si>
  <si>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</si>
  <si>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</si>
  <si>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</si>
  <si>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</si>
  <si>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</si>
  <si>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</si>
  <si>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</si>
  <si>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</si>
  <si>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</si>
  <si>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</si>
  <si>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</si>
  <si>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</si>
  <si>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</si>
  <si>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</si>
  <si>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</si>
  <si>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</si>
  <si>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</si>
  <si>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</si>
  <si>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</si>
  <si>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</si>
  <si>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</si>
  <si>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</si>
  <si>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</si>
  <si>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</si>
  <si>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</si>
  <si>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</si>
  <si>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</si>
  <si>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</si>
  <si>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</si>
  <si>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</si>
  <si>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</si>
  <si>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</si>
  <si>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</si>
  <si>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</si>
  <si>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</si>
  <si>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</si>
  <si>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</si>
  <si>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</si>
  <si>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</si>
  <si>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</si>
  <si>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</si>
  <si>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</si>
  <si>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</si>
  <si>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</si>
  <si>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</si>
  <si>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</si>
  <si>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</si>
  <si>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</si>
  <si>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</si>
  <si>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</si>
  <si>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</si>
  <si>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</si>
  <si>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</si>
  <si>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</si>
  <si>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</si>
  <si>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</si>
  <si>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</si>
  <si>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</si>
  <si>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</si>
  <si>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</si>
  <si>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</si>
  <si>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</si>
  <si>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</si>
  <si>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</si>
  <si>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</si>
  <si>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</si>
  <si>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</si>
  <si>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</si>
  <si>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</si>
  <si>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</si>
  <si>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</si>
  <si>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</si>
  <si>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</si>
  <si>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</si>
  <si>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</si>
  <si>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</si>
  <si>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</si>
  <si>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</si>
  <si>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</si>
  <si>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</si>
  <si>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</si>
  <si>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</si>
  <si>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</si>
  <si>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</si>
  <si>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</si>
  <si>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</si>
  <si>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</si>
  <si>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</si>
  <si>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</si>
  <si>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</si>
  <si>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</si>
  <si>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</si>
  <si>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</si>
  <si>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</si>
  <si>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</si>
  <si>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</si>
  <si>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</si>
  <si>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</si>
  <si>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</si>
  <si>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</si>
  <si>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</si>
  <si>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</si>
  <si>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</si>
  <si>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</si>
  <si>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</si>
  <si>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</si>
  <si>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</si>
  <si>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</si>
  <si>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</si>
  <si>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</si>
  <si>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</si>
  <si>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</si>
  <si>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</si>
  <si>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</si>
  <si>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</si>
  <si>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</si>
  <si>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</si>
  <si>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</si>
  <si>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</si>
  <si>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</si>
  <si>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</si>
  <si>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</si>
  <si>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</si>
  <si>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</si>
  <si>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</si>
  <si>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</si>
  <si>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</si>
  <si>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</si>
  <si>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</si>
  <si>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</si>
  <si>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</si>
  <si>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</si>
  <si>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</si>
  <si>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</si>
  <si>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</si>
  <si>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</si>
  <si>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</si>
  <si>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</si>
  <si>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</si>
  <si>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</si>
  <si>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</si>
  <si>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</si>
  <si>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</si>
  <si>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</si>
  <si>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</si>
  <si>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</si>
  <si>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</si>
  <si>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</si>
  <si>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</si>
  <si>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</si>
  <si>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</si>
  <si>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</si>
  <si>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</si>
  <si>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</si>
  <si>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</si>
  <si>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</si>
  <si>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</si>
  <si>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</si>
  <si>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</si>
  <si>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</si>
  <si>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</si>
  <si>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</si>
  <si>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</si>
  <si>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</si>
  <si>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</si>
  <si>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</si>
  <si>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</si>
  <si>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</si>
  <si>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</si>
  <si>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</si>
  <si>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</si>
  <si>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</si>
  <si>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</si>
  <si>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</si>
  <si>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</si>
  <si>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</si>
  <si>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</si>
  <si>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</si>
  <si>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</si>
  <si>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</si>
  <si>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</si>
  <si>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</si>
  <si>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</si>
  <si>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</si>
  <si>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</si>
  <si>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</si>
  <si>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</si>
  <si>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</si>
  <si>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</si>
  <si>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</si>
  <si>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</si>
  <si>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</si>
  <si>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</si>
  <si>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</si>
  <si>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</si>
  <si>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</si>
  <si>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</si>
  <si>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</si>
  <si>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</si>
  <si>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</si>
  <si>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</si>
  <si>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</si>
  <si>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</si>
  <si>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</si>
  <si>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</si>
  <si>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</si>
  <si>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</si>
  <si>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</si>
  <si>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</si>
  <si>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</si>
  <si>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</si>
  <si>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</si>
  <si>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</si>
  <si>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</si>
  <si>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</si>
  <si>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</si>
  <si>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</si>
  <si>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</si>
  <si>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</si>
  <si>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</si>
  <si>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</si>
  <si>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</si>
  <si>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</si>
  <si>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</si>
  <si>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</si>
  <si>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</si>
  <si>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</si>
  <si>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</si>
  <si>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</si>
  <si>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</si>
  <si>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</si>
  <si>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</si>
  <si>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</si>
  <si>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</si>
  <si>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</si>
  <si>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</si>
  <si>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</si>
  <si>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</si>
  <si>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</si>
  <si>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</si>
  <si>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</si>
  <si>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</si>
  <si>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</si>
  <si>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</si>
  <si>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</si>
  <si>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</si>
  <si>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</si>
  <si>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</si>
  <si>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</si>
  <si>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</si>
  <si>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</si>
  <si>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</si>
  <si>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</si>
  <si>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</si>
  <si>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</si>
  <si>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</si>
  <si>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</si>
  <si>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</si>
  <si>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</si>
  <si>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</si>
  <si>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</si>
  <si>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</si>
  <si>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</si>
  <si>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</si>
  <si>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</si>
  <si>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</si>
  <si>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</si>
  <si>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</si>
  <si>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</si>
  <si>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</si>
  <si>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</si>
  <si>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</si>
  <si>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</si>
  <si>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</si>
  <si>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</si>
  <si>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</si>
  <si>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</si>
  <si>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</si>
  <si>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</si>
  <si>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</si>
  <si>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</si>
  <si>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</si>
  <si>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</si>
  <si>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</si>
  <si>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</si>
  <si>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</si>
  <si>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</si>
  <si>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</si>
  <si>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</si>
  <si>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</si>
  <si>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</si>
  <si>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</si>
  <si>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</si>
  <si>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</si>
  <si>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</si>
  <si>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</si>
  <si>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</si>
  <si>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</si>
  <si>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</si>
  <si>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</si>
  <si>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</si>
  <si>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</si>
  <si>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</si>
  <si>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</si>
  <si>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</si>
  <si>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</si>
  <si>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</si>
  <si>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</si>
  <si>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</si>
  <si>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</si>
  <si>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</si>
  <si>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</si>
  <si>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</si>
  <si>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</si>
  <si>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</si>
  <si>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</si>
  <si>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</si>
  <si>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</si>
  <si>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</si>
  <si>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</si>
  <si>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</si>
  <si>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</si>
  <si>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</si>
  <si>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</si>
  <si>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</si>
  <si>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</si>
  <si>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</si>
  <si>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</si>
  <si>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</si>
  <si>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</si>
  <si>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</si>
  <si>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</si>
  <si>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</si>
  <si>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</si>
  <si>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</si>
  <si>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</si>
  <si>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</si>
  <si>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</si>
  <si>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</si>
  <si>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</si>
  <si>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</si>
  <si>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</si>
  <si>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</si>
  <si>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</si>
  <si>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</si>
  <si>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</si>
  <si>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</si>
  <si>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</si>
  <si>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</si>
  <si>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</si>
  <si>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</si>
  <si>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</si>
  <si>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</si>
  <si>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</si>
  <si>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</si>
  <si>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</si>
  <si>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</si>
  <si>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</si>
  <si>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</si>
  <si>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</si>
  <si>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</si>
  <si>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</si>
  <si>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</si>
  <si>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</si>
  <si>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</si>
  <si>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</si>
  <si>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</si>
  <si>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</si>
  <si>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</si>
  <si>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</si>
  <si>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</si>
  <si>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</si>
  <si>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</si>
  <si>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</si>
  <si>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</si>
  <si>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</si>
  <si>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</si>
  <si>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</si>
  <si>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</si>
  <si>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</si>
  <si>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</si>
  <si>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</si>
  <si>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</si>
  <si>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</si>
  <si>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</si>
  <si>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</si>
  <si>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</si>
  <si>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</si>
  <si>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</si>
  <si>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</si>
  <si>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</si>
  <si>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</si>
  <si>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</si>
  <si>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</si>
  <si>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</si>
  <si>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</si>
  <si>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</si>
  <si>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</si>
  <si>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</si>
  <si>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</si>
  <si>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</si>
  <si>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</si>
  <si>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</si>
  <si>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</si>
  <si>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</si>
  <si>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</si>
  <si>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</si>
  <si>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</si>
  <si>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</si>
  <si>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</si>
  <si>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</si>
  <si>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</si>
  <si>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</si>
  <si>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</si>
  <si>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</si>
  <si>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</si>
  <si>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</si>
  <si>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</si>
  <si>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</si>
  <si>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</si>
  <si>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</si>
  <si>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</si>
  <si>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</si>
  <si>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</si>
  <si>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</si>
  <si>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</si>
  <si>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</si>
  <si>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</si>
  <si>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</si>
  <si>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</si>
  <si>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</si>
  <si>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</si>
  <si>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</si>
  <si>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</si>
  <si>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</si>
  <si>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</si>
  <si>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</si>
  <si>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</si>
  <si>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</si>
  <si>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</si>
  <si>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</si>
  <si>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</si>
  <si>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</si>
  <si>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</si>
  <si>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</si>
  <si>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</si>
  <si>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</si>
  <si>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</si>
  <si>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</si>
  <si>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</si>
  <si>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</si>
  <si>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</si>
  <si>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</si>
  <si>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</si>
  <si>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</si>
  <si>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</si>
  <si>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</si>
  <si>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</si>
  <si>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</si>
  <si>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</si>
  <si>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</si>
  <si>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</si>
  <si>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</si>
  <si>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</si>
  <si>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</si>
  <si>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</si>
  <si>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</si>
  <si>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</si>
  <si>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</si>
  <si>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</si>
  <si>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</si>
  <si>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</si>
  <si>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</si>
  <si>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</si>
  <si>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</si>
  <si>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</si>
  <si>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</si>
  <si>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</si>
  <si>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</si>
  <si>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</si>
  <si>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</si>
  <si>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</si>
  <si>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</si>
  <si>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</si>
  <si>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</si>
  <si>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</si>
  <si>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</si>
  <si>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</si>
  <si>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</si>
  <si>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</si>
  <si>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</si>
  <si>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</si>
  <si>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</si>
  <si>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</si>
  <si>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</si>
  <si>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</si>
  <si>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</si>
  <si>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</si>
  <si>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</si>
  <si>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</si>
  <si>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</si>
  <si>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</si>
  <si>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</si>
  <si>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</si>
  <si>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</si>
  <si>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</si>
  <si>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</si>
  <si>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</si>
  <si>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</si>
  <si>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</si>
  <si>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</si>
  <si>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</si>
  <si>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</si>
  <si>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</si>
  <si>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</si>
  <si>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</si>
  <si>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</si>
  <si>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</si>
  <si>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</si>
  <si>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</si>
  <si>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</si>
  <si>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</si>
  <si>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</si>
  <si>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</si>
  <si>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</si>
  <si>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</si>
  <si>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</si>
  <si>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</si>
  <si>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</si>
  <si>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</si>
  <si>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</si>
  <si>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</si>
  <si>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</si>
  <si>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</si>
  <si>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</si>
  <si>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</si>
  <si>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</si>
  <si>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</si>
  <si>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</si>
  <si>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</si>
  <si>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</si>
  <si>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</si>
  <si>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</si>
  <si>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</si>
  <si>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</si>
  <si>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</si>
  <si>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</si>
  <si>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</si>
  <si>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</si>
  <si>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</si>
  <si>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</si>
  <si>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</si>
  <si>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</si>
  <si>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</si>
  <si>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</si>
  <si>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</si>
  <si>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</si>
  <si>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</si>
  <si>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</si>
  <si>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</si>
  <si>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</si>
  <si>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</si>
  <si>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</si>
  <si>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</si>
  <si>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</si>
  <si>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</si>
  <si>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</si>
  <si>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</si>
  <si>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</si>
  <si>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</si>
  <si>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</si>
  <si>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</si>
  <si>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</si>
  <si>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</si>
  <si>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</si>
  <si>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</si>
  <si>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</si>
  <si>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</si>
  <si>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</si>
  <si>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</si>
  <si>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</si>
  <si>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</si>
  <si>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</si>
  <si>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</si>
  <si>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</si>
  <si>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</si>
  <si>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</si>
  <si>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</si>
  <si>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</si>
  <si>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</si>
  <si>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</si>
  <si>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</si>
  <si>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</si>
  <si>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</si>
  <si>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</si>
  <si>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</si>
  <si>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</si>
  <si>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</si>
  <si>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</si>
  <si>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</si>
  <si>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</si>
  <si>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</si>
  <si>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</si>
  <si>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</si>
  <si>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</si>
  <si>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</si>
  <si>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</si>
  <si>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</si>
  <si>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</si>
  <si>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</si>
  <si>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</si>
  <si>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</si>
  <si>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</si>
  <si>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</si>
  <si>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</si>
  <si>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</si>
  <si>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</si>
  <si>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</si>
  <si>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</si>
  <si>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</si>
  <si>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</si>
  <si>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</si>
  <si>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</si>
  <si>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</si>
  <si>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</si>
  <si>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</si>
  <si>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</si>
  <si>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</si>
  <si>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</si>
  <si>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</si>
  <si>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</si>
  <si>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</si>
  <si>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</si>
  <si>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</si>
  <si>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</si>
  <si>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</si>
  <si>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</si>
  <si>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</si>
  <si>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</si>
  <si>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</si>
  <si>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</si>
  <si>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</si>
  <si>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</si>
  <si>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</si>
  <si>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</si>
  <si>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</si>
  <si>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</si>
  <si>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</si>
  <si>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</si>
  <si>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</si>
  <si>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</si>
  <si>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</si>
  <si>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</si>
  <si>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</si>
  <si>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</si>
  <si>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</si>
  <si>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</si>
  <si>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</si>
  <si>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</si>
  <si>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</si>
  <si>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</si>
  <si>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</si>
  <si>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</si>
  <si>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</si>
  <si>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</si>
  <si>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</si>
  <si>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</si>
  <si>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</si>
  <si>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</si>
  <si>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</si>
  <si>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</si>
  <si>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</si>
  <si>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</si>
  <si>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</si>
  <si>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</si>
  <si>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</si>
  <si>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</si>
  <si>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</si>
  <si>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</si>
  <si>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</si>
  <si>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</si>
  <si>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</si>
  <si>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</si>
  <si>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</si>
  <si>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</si>
  <si>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</si>
  <si>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</si>
  <si>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</si>
  <si>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</si>
  <si>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</si>
  <si>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</si>
  <si>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</si>
  <si>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</si>
  <si>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</si>
  <si>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</si>
  <si>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</si>
  <si>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</si>
  <si>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</si>
  <si>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</si>
  <si>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</si>
  <si>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</si>
  <si>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</si>
  <si>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</si>
  <si>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</si>
  <si>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</si>
  <si>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</si>
  <si>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</si>
  <si>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</si>
  <si>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</si>
  <si>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</si>
  <si>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</si>
  <si>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</si>
  <si>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</si>
  <si>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</si>
  <si>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</si>
  <si>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</si>
  <si>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</si>
  <si>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</si>
  <si>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</si>
  <si>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</si>
  <si>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</si>
  <si>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</si>
  <si>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</si>
  <si>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</si>
  <si>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</si>
  <si>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</si>
  <si>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</si>
  <si>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</si>
  <si>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</si>
  <si>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</si>
  <si>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</si>
  <si>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</si>
  <si>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</si>
  <si>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</si>
  <si>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</si>
  <si>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</si>
  <si>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</si>
  <si>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</si>
  <si>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</si>
  <si>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</si>
  <si>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</si>
  <si>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</si>
  <si>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</si>
  <si>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</si>
  <si>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</si>
  <si>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</si>
  <si>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</si>
  <si>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</si>
  <si>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</si>
  <si>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</si>
  <si>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</si>
  <si>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</si>
  <si>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</si>
  <si>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</si>
  <si>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</si>
  <si>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</si>
  <si>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</si>
  <si>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</si>
  <si>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</si>
  <si>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</si>
  <si>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</si>
  <si>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</si>
  <si>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</si>
  <si>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</si>
  <si>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</si>
  <si>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</si>
  <si>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</si>
  <si>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</si>
  <si>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</si>
  <si>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</si>
  <si>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</si>
  <si>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</si>
  <si>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</si>
  <si>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</si>
  <si>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</si>
  <si>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</si>
  <si>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</si>
  <si>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</si>
  <si>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</si>
  <si>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</si>
  <si>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</si>
  <si>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</si>
  <si>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</si>
  <si>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</si>
  <si>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</si>
  <si>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</si>
  <si>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</si>
  <si>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</si>
  <si>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</si>
  <si>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</si>
  <si>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</si>
  <si>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</si>
  <si>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</si>
  <si>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</si>
  <si>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</si>
  <si>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</si>
  <si>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</si>
  <si>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</si>
  <si>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</si>
  <si>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</si>
  <si>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</si>
  <si>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</si>
  <si>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</si>
  <si>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</si>
  <si>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</si>
  <si>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</si>
  <si>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</si>
  <si>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</si>
  <si>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</si>
  <si>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</si>
  <si>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</si>
  <si>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</si>
  <si>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</si>
  <si>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</si>
  <si>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</si>
  <si>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</si>
  <si>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</si>
  <si>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</si>
  <si>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</si>
  <si>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</si>
  <si>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</si>
  <si>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</si>
  <si>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</si>
  <si>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</si>
  <si>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</si>
  <si>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</si>
  <si>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</si>
  <si>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</si>
  <si>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</si>
  <si>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</si>
  <si>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</si>
  <si>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</si>
  <si>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</si>
  <si>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</si>
  <si>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</si>
  <si>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</si>
  <si>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</si>
  <si>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</si>
  <si>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</si>
  <si>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</si>
  <si>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</si>
  <si>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</si>
  <si>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</si>
  <si>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</si>
  <si>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</si>
  <si>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</si>
  <si>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</si>
  <si>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</si>
  <si>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</si>
  <si>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</si>
  <si>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</si>
  <si>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</si>
  <si>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</si>
  <si>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</si>
  <si>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</si>
  <si>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</si>
  <si>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</si>
  <si>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</si>
  <si>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</si>
  <si>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</si>
  <si>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</si>
  <si>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</si>
  <si>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</si>
  <si>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</si>
  <si>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</si>
  <si>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</si>
  <si>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</si>
  <si>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</si>
  <si>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</si>
  <si>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</si>
  <si>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</si>
  <si>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</si>
  <si>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</si>
  <si>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</si>
  <si>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</si>
  <si>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</si>
  <si>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</si>
  <si>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</si>
  <si>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</si>
  <si>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</si>
  <si>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</si>
  <si>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</si>
  <si>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</si>
  <si>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</si>
  <si>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</si>
  <si>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</si>
  <si>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</si>
  <si>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</si>
  <si>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</si>
  <si>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</si>
  <si>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</si>
  <si>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</si>
  <si>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</si>
  <si>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</si>
  <si>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</si>
  <si>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</si>
  <si>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</si>
  <si>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</si>
  <si>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</si>
  <si>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</si>
  <si>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</si>
  <si>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</si>
  <si>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</si>
  <si>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</si>
  <si>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</si>
  <si>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</si>
  <si>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</si>
  <si>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</si>
  <si>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</si>
  <si>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</si>
  <si>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</si>
  <si>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</si>
  <si>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</si>
  <si>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</si>
  <si>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</si>
  <si>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</si>
  <si>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</si>
  <si>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</si>
  <si>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</si>
  <si>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</si>
  <si>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</si>
  <si>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</si>
  <si>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</si>
  <si>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</si>
  <si>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</si>
  <si>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</si>
  <si>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</si>
  <si>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</si>
  <si>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</si>
  <si>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</si>
  <si>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</si>
  <si>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</si>
  <si>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</si>
  <si>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</si>
  <si>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</si>
  <si>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</si>
  <si>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</si>
  <si>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</si>
  <si>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</si>
  <si>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</si>
  <si>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</si>
  <si>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</si>
  <si>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</si>
  <si>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</si>
  <si>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</si>
  <si>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</si>
  <si>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</si>
  <si>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</si>
  <si>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</si>
  <si>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</si>
  <si>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</si>
  <si>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</si>
  <si>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</si>
  <si>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</si>
  <si>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</si>
  <si>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</si>
  <si>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</si>
  <si>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</si>
  <si>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</si>
  <si>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</si>
  <si>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</si>
  <si>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</si>
  <si>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</si>
  <si>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</si>
  <si>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</si>
  <si>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</si>
  <si>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</si>
  <si>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</si>
  <si>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</si>
  <si>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</si>
  <si>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</si>
  <si>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</si>
  <si>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</si>
  <si>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</si>
  <si>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</si>
  <si>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</si>
  <si>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</si>
  <si>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</si>
  <si>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</si>
  <si>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</si>
  <si>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</si>
  <si>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</si>
  <si>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</si>
  <si>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</si>
  <si>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</si>
  <si>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</si>
  <si>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</si>
  <si>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</si>
  <si>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</si>
  <si>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</si>
  <si>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</si>
  <si>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</si>
  <si>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</si>
  <si>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</si>
  <si>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</si>
  <si>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</si>
  <si>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</si>
  <si>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</si>
  <si>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</si>
  <si>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</si>
  <si>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</si>
  <si>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</si>
  <si>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</si>
  <si>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</si>
  <si>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</si>
  <si>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</si>
  <si>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</si>
  <si>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</si>
  <si>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</si>
  <si>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</si>
  <si>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</si>
  <si>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</si>
  <si>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</si>
  <si>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</si>
  <si>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</si>
  <si>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</si>
  <si>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</si>
  <si>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</si>
  <si>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</si>
  <si>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</si>
  <si>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</si>
  <si>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</si>
  <si>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</si>
  <si>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</si>
  <si>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</si>
  <si>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</si>
  <si>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</si>
  <si>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</si>
  <si>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</si>
  <si>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</si>
  <si>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</si>
  <si>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</si>
  <si>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</si>
  <si>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</si>
  <si>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</si>
  <si>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</si>
  <si>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</si>
  <si>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</si>
  <si>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</si>
  <si>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</si>
  <si>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</si>
  <si>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</si>
  <si>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</si>
  <si>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</si>
  <si>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</si>
  <si>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</si>
  <si>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</si>
  <si>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</si>
  <si>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</si>
  <si>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</si>
  <si>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</si>
  <si>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</si>
  <si>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</si>
  <si>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</si>
  <si>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</si>
  <si>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</si>
  <si>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</si>
  <si>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</si>
  <si>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</si>
  <si>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</si>
  <si>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</si>
  <si>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</si>
  <si>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</si>
  <si>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</si>
  <si>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</si>
  <si>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</si>
  <si>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</si>
  <si>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</si>
  <si>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</si>
  <si>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</si>
  <si>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</si>
  <si>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</si>
  <si>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</si>
  <si>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</si>
  <si>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</si>
  <si>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</si>
  <si>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</si>
  <si>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</si>
  <si>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</si>
  <si>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</si>
  <si>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</si>
  <si>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</si>
  <si>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</si>
  <si>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</si>
  <si>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</si>
  <si>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</si>
  <si>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</si>
  <si>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</si>
  <si>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</si>
  <si>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</si>
  <si>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</si>
  <si>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</si>
  <si>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</si>
  <si>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</si>
  <si>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</si>
  <si>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</si>
  <si>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</si>
  <si>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</si>
  <si>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</si>
  <si>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</si>
  <si>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</si>
  <si>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</si>
  <si>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</si>
  <si>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</si>
  <si>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</si>
  <si>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</si>
  <si>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</si>
  <si>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</si>
  <si>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</si>
  <si>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</si>
  <si>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</si>
  <si>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</si>
  <si>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</si>
  <si>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</si>
  <si>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</si>
  <si>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</si>
  <si>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</si>
  <si>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</si>
  <si>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</si>
  <si>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</si>
  <si>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</si>
  <si>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</si>
  <si>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</si>
  <si>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</si>
  <si>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</si>
  <si>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</si>
  <si>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</si>
  <si>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</si>
  <si>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</si>
  <si>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</si>
  <si>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</si>
  <si>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</si>
  <si>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</si>
  <si>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</si>
  <si>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</si>
  <si>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</si>
  <si>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</si>
  <si>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</si>
  <si>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</si>
  <si>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</si>
  <si>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</si>
  <si>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</si>
  <si>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</si>
  <si>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</si>
  <si>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</si>
  <si>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</si>
  <si>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</si>
  <si>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</si>
  <si>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</si>
  <si>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</si>
  <si>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</si>
  <si>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</si>
  <si>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</si>
  <si>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</si>
  <si>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</si>
  <si>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</si>
  <si>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</si>
  <si>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</si>
  <si>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</si>
  <si>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</si>
  <si>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</si>
  <si>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</si>
  <si>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</si>
  <si>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</si>
  <si>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</si>
  <si>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</si>
  <si>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</si>
  <si>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</si>
  <si>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</si>
  <si>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</si>
  <si>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</si>
  <si>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</si>
  <si>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</si>
  <si>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</si>
  <si>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</si>
  <si>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</si>
  <si>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</si>
  <si>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</si>
  <si>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</si>
  <si>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</si>
  <si>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</si>
  <si>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</si>
  <si>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</si>
  <si>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</si>
  <si>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</si>
  <si>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</si>
  <si>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</si>
  <si>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</si>
  <si>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</si>
  <si>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</si>
  <si>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</si>
  <si>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</si>
  <si>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</si>
  <si>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</si>
  <si>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</si>
  <si>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</si>
  <si>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</si>
  <si>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</si>
  <si>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</si>
  <si>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</si>
  <si>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</si>
  <si>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</si>
  <si>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</si>
  <si>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</si>
  <si>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</si>
  <si>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</si>
  <si>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</si>
  <si>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</si>
  <si>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</si>
  <si>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</si>
  <si>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</si>
  <si>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</si>
  <si>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</si>
  <si>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</si>
  <si>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</si>
  <si>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</si>
  <si>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</si>
  <si>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</si>
  <si>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</si>
  <si>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</si>
  <si>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</si>
  <si>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</si>
  <si>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</si>
  <si>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</si>
  <si>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</si>
  <si>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</si>
  <si>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</si>
  <si>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</si>
  <si>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</si>
  <si>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</si>
  <si>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</si>
  <si>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</si>
  <si>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</si>
  <si>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</si>
  <si>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</si>
  <si>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</si>
  <si>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</si>
  <si>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</si>
  <si>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</si>
  <si>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</si>
  <si>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</si>
  <si>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</si>
  <si>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</si>
  <si>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</si>
  <si>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</si>
  <si>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</si>
  <si>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</si>
  <si>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</si>
  <si>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</si>
  <si>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</si>
  <si>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</si>
  <si>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</si>
  <si>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</si>
  <si>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</si>
  <si>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</si>
  <si>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</si>
  <si>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</si>
  <si>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</si>
  <si>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</si>
  <si>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</si>
  <si>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</si>
  <si>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</si>
  <si>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</si>
  <si>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</si>
  <si>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</si>
  <si>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</si>
  <si>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</si>
  <si>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</si>
  <si>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</si>
  <si>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</si>
  <si>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</si>
  <si>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</si>
  <si>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</si>
  <si>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</si>
  <si>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</si>
  <si>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</si>
  <si>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</si>
  <si>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</si>
  <si>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</si>
  <si>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</si>
  <si>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</si>
  <si>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</si>
  <si>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</si>
  <si>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</si>
  <si>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</si>
  <si>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</si>
  <si>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</si>
  <si>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</si>
  <si>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</si>
  <si>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</si>
  <si>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</si>
  <si>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</si>
  <si>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</si>
  <si>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</si>
  <si>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</si>
  <si>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</si>
  <si>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</si>
  <si>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</si>
  <si>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</si>
  <si>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</si>
  <si>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</si>
  <si>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</si>
  <si>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</si>
  <si>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</si>
  <si>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</si>
  <si>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</si>
  <si>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</si>
  <si>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</si>
  <si>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</si>
  <si>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</si>
  <si>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</si>
  <si>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</si>
  <si>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</si>
  <si>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</si>
  <si>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</si>
  <si>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</si>
  <si>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</si>
  <si>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</si>
  <si>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</si>
  <si>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</si>
  <si>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</si>
  <si>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</si>
  <si>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</si>
  <si>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</si>
  <si>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</si>
  <si>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</si>
  <si>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</si>
  <si>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</si>
  <si>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</si>
  <si>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</si>
  <si>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</si>
  <si>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</si>
  <si>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</si>
  <si>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</si>
  <si>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</si>
  <si>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</si>
  <si>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</si>
  <si>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</si>
  <si>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</si>
  <si>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</si>
  <si>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</si>
  <si>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</si>
  <si>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</si>
  <si>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</si>
  <si>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</si>
  <si>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</si>
  <si>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</si>
  <si>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</si>
  <si>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</si>
  <si>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</si>
  <si>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</si>
  <si>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</si>
  <si>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</si>
  <si>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</si>
  <si>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</si>
  <si>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</si>
  <si>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</si>
  <si>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</si>
  <si>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</si>
  <si>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</si>
  <si>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</si>
  <si>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</si>
  <si>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</si>
  <si>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</si>
  <si>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</si>
  <si>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</si>
  <si>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</si>
  <si>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</si>
  <si>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</si>
  <si>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</si>
  <si>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</si>
  <si>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</si>
  <si>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</si>
  <si>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</si>
  <si>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</si>
  <si>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</si>
  <si>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</si>
  <si>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</si>
  <si>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</si>
  <si>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</si>
  <si>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</si>
  <si>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</si>
  <si>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</si>
  <si>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</si>
  <si>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</si>
  <si>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</si>
  <si>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</si>
  <si>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</si>
  <si>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</si>
  <si>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</si>
  <si>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</si>
  <si>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</si>
  <si>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</si>
  <si>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</si>
  <si>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</si>
  <si>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</si>
  <si>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</si>
  <si>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</si>
  <si>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</si>
  <si>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</si>
  <si>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</si>
  <si>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</si>
  <si>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</si>
  <si>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</si>
  <si>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</si>
  <si>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</si>
  <si>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</si>
  <si>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</si>
  <si>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</si>
  <si>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</si>
  <si>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</si>
  <si>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</si>
  <si>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</si>
  <si>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</si>
  <si>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</si>
  <si>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</si>
  <si>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</si>
  <si>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</si>
  <si>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</si>
  <si>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</si>
  <si>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</si>
  <si>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</si>
  <si>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</si>
  <si>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</si>
  <si>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</si>
  <si>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</si>
  <si>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</si>
  <si>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</si>
  <si>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</si>
  <si>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</si>
  <si>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</si>
  <si>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</si>
  <si>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</si>
  <si>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</si>
  <si>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</si>
  <si>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</si>
  <si>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</si>
  <si>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</si>
  <si>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</si>
  <si>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</si>
  <si>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</si>
  <si>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</si>
  <si>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</si>
  <si>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</si>
  <si>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</si>
  <si>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</si>
  <si>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</si>
  <si>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</si>
  <si>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</si>
  <si>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</si>
  <si>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</si>
  <si>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</si>
  <si>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</si>
  <si>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</si>
  <si>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</si>
  <si>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</si>
  <si>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</si>
  <si>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</si>
  <si>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</si>
  <si>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</si>
  <si>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</si>
  <si>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</si>
  <si>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</si>
  <si>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</si>
  <si>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</si>
  <si>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</si>
  <si>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</si>
  <si>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</si>
  <si>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</si>
  <si>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</si>
  <si>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</si>
  <si>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</si>
  <si>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</si>
  <si>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</si>
  <si>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</si>
  <si>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</si>
  <si>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</si>
  <si>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</si>
  <si>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</si>
  <si>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</si>
  <si>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</si>
  <si>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</si>
  <si>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</si>
  <si>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</si>
  <si>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</si>
  <si>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</si>
  <si>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</si>
  <si>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</si>
  <si>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</si>
  <si>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</si>
  <si>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</si>
  <si>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</si>
  <si>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</si>
  <si>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</si>
  <si>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</si>
  <si>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</si>
  <si>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</si>
  <si>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</si>
  <si>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</si>
  <si>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</si>
  <si>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</si>
  <si>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</si>
  <si>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</si>
  <si>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</si>
  <si>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</si>
  <si>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</si>
  <si>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</si>
  <si>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</si>
  <si>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</si>
  <si>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</si>
  <si>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</si>
  <si>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</si>
  <si>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</si>
  <si>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</si>
  <si>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</si>
  <si>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</si>
  <si>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</si>
  <si>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</si>
  <si>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</si>
  <si>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</si>
  <si>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</si>
  <si>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</si>
  <si>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</si>
  <si>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</si>
  <si>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</si>
  <si>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</si>
  <si>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</si>
  <si>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</si>
  <si>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</si>
  <si>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</si>
  <si>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</si>
  <si>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</si>
  <si>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</si>
  <si>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</si>
  <si>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</si>
  <si>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</si>
  <si>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</si>
  <si>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</si>
  <si>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</si>
  <si>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</si>
  <si>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</si>
  <si>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</si>
  <si>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</si>
  <si>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</si>
  <si>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</si>
  <si>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</si>
  <si>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</si>
  <si>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</si>
  <si>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</si>
  <si>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</si>
  <si>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</si>
  <si>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</si>
  <si>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</si>
  <si>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</si>
  <si>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</si>
  <si>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</si>
  <si>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</si>
  <si>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</si>
  <si>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</si>
  <si>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</si>
  <si>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</si>
  <si>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</si>
  <si>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</si>
  <si>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</si>
  <si>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</si>
  <si>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</si>
  <si>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</si>
  <si>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</si>
  <si>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</si>
  <si>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</si>
  <si>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</si>
  <si>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</si>
  <si>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</si>
  <si>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</si>
  <si>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</si>
  <si>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</si>
  <si>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</si>
  <si>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</si>
  <si>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</si>
  <si>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</si>
  <si>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</si>
  <si>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</si>
  <si>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</si>
  <si>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</si>
  <si>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</si>
  <si>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</si>
  <si>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</si>
  <si>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</si>
  <si>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</si>
  <si>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</si>
  <si>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</si>
  <si>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</si>
  <si>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</si>
  <si>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</si>
  <si>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</si>
  <si>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</si>
  <si>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</si>
  <si>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</si>
  <si>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</si>
  <si>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</si>
  <si>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</si>
  <si>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</si>
  <si>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</si>
  <si>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</si>
  <si>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</si>
  <si>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</si>
  <si>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</si>
  <si>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</si>
  <si>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</si>
  <si>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</si>
  <si>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</si>
  <si>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</si>
  <si>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</si>
  <si>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</si>
  <si>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</si>
  <si>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</si>
  <si>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</si>
  <si>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</si>
  <si>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</si>
  <si>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</si>
  <si>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</si>
  <si>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</si>
  <si>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</si>
  <si>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</si>
  <si>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</si>
  <si>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</si>
  <si>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</si>
  <si>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</si>
  <si>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</si>
  <si>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</si>
  <si>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</si>
  <si>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</si>
  <si>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</si>
  <si>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</si>
  <si>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</si>
  <si>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</si>
  <si>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</si>
  <si>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</si>
  <si>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</si>
  <si>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</si>
  <si>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</si>
  <si>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</si>
  <si>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</si>
  <si>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</si>
  <si>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</si>
  <si>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</si>
  <si>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</si>
  <si>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</si>
  <si>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</si>
  <si>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</si>
  <si>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</si>
  <si>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</si>
  <si>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</si>
  <si>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</si>
  <si>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</si>
  <si>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</si>
  <si>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</si>
  <si>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</si>
  <si>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</si>
  <si>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</si>
  <si>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</si>
  <si>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</si>
  <si>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</si>
  <si>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</si>
  <si>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</si>
  <si>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</si>
  <si>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</si>
  <si>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</si>
  <si>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</si>
  <si>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</si>
  <si>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</si>
  <si>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</si>
  <si>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</si>
  <si>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</si>
  <si>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</si>
  <si>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</si>
  <si>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</si>
  <si>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</si>
  <si>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</si>
  <si>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</si>
  <si>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</si>
  <si>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</si>
  <si>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</si>
  <si>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</si>
  <si>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</si>
  <si>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</si>
  <si>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</si>
  <si>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</si>
  <si>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</si>
  <si>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</si>
  <si>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</si>
  <si>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</si>
  <si>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</si>
  <si>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</si>
  <si>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</si>
  <si>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</si>
  <si>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</si>
  <si>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</si>
  <si>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</si>
  <si>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</si>
  <si>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</si>
  <si>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</si>
  <si>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</si>
  <si>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</si>
  <si>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</si>
  <si>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</si>
  <si>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</si>
  <si>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</si>
  <si>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</si>
  <si>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</si>
  <si>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</si>
  <si>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</si>
  <si>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</si>
  <si>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</si>
  <si>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</si>
  <si>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</si>
  <si>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</si>
  <si>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</si>
  <si>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</si>
  <si>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</si>
  <si>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</si>
  <si>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</si>
  <si>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</si>
  <si>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</si>
  <si>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</si>
  <si>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</si>
  <si>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</si>
  <si>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</si>
  <si>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</si>
  <si>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</si>
  <si>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</si>
  <si>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</si>
  <si>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</si>
  <si>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</si>
  <si>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</si>
  <si>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</si>
  <si>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</si>
  <si>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</si>
  <si>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</si>
  <si>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</si>
  <si>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</si>
  <si>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</si>
  <si>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</si>
  <si>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</si>
  <si>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</si>
  <si>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</si>
  <si>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</si>
  <si>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</si>
  <si>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</si>
  <si>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</si>
  <si>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</si>
  <si>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</si>
  <si>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</si>
  <si>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</si>
  <si>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</si>
  <si>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</si>
  <si>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</si>
  <si>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</si>
  <si>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</si>
  <si>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</si>
  <si>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</si>
  <si>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</si>
  <si>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</si>
  <si>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</si>
  <si>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</si>
  <si>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</si>
  <si>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</si>
  <si>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</si>
  <si>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</si>
  <si>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</si>
  <si>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</si>
  <si>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</si>
  <si>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</si>
  <si>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</si>
  <si>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</si>
  <si>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</si>
  <si>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</si>
  <si>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</si>
  <si>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</si>
  <si>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</si>
  <si>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</si>
  <si>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</si>
  <si>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</si>
  <si>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</si>
  <si>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</si>
  <si>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</si>
  <si>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</si>
  <si>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</si>
  <si>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</si>
  <si>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</si>
  <si>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</si>
  <si>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</si>
  <si>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</si>
  <si>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</si>
  <si>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</si>
  <si>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</si>
  <si>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</si>
  <si>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</si>
  <si>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</si>
  <si>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</si>
  <si>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</si>
  <si>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</si>
  <si>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</si>
  <si>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</si>
  <si>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</si>
  <si>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</si>
  <si>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</si>
  <si>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</si>
  <si>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</si>
  <si>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</si>
  <si>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</si>
  <si>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</si>
  <si>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</si>
  <si>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</si>
  <si>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</si>
  <si>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</si>
  <si>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</si>
  <si>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</si>
  <si>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</si>
  <si>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</si>
  <si>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</si>
  <si>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</si>
  <si>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</si>
  <si>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</si>
  <si>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</si>
  <si>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</si>
  <si>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</si>
  <si>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</si>
  <si>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</si>
  <si>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</si>
  <si>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</si>
  <si>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</si>
  <si>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</si>
  <si>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</si>
  <si>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</si>
  <si>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</si>
  <si>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</si>
  <si>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</si>
  <si>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</si>
  <si>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</si>
  <si>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</si>
  <si>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</si>
  <si>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</si>
  <si>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</si>
  <si>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</si>
  <si>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</si>
  <si>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</si>
  <si>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</si>
  <si>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</si>
  <si>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</si>
  <si>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</si>
  <si>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</si>
  <si>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</si>
  <si>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</si>
  <si>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</si>
  <si>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</si>
  <si>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</si>
  <si>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</si>
  <si>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</si>
  <si>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</si>
  <si>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</si>
  <si>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</si>
  <si>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</si>
  <si>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</si>
  <si>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</si>
  <si>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</si>
  <si>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</si>
  <si>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</si>
  <si>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</si>
  <si>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</si>
  <si>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</si>
  <si>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</si>
  <si>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</si>
  <si>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</si>
  <si>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</si>
  <si>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</si>
  <si>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</si>
  <si>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</si>
  <si>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</si>
  <si>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</si>
  <si>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</si>
  <si>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</si>
  <si>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</si>
  <si>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</si>
  <si>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</si>
  <si>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</si>
  <si>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</si>
  <si>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</si>
  <si>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</si>
  <si>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</si>
  <si>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</si>
  <si>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</si>
  <si>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</si>
  <si>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</si>
  <si>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</si>
  <si>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</si>
  <si>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</si>
  <si>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</si>
  <si>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</si>
  <si>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</si>
  <si>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</si>
  <si>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</si>
  <si>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</si>
  <si>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</si>
  <si>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</si>
  <si>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</si>
  <si>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</si>
  <si>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</si>
  <si>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</si>
  <si>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</si>
  <si>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</si>
  <si>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</si>
  <si>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</si>
  <si>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</si>
  <si>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</si>
  <si>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</si>
  <si>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</si>
  <si>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</si>
  <si>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</si>
  <si>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</si>
  <si>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</si>
  <si>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</si>
  <si>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</si>
  <si>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</si>
  <si>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</si>
  <si>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</si>
  <si>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</si>
  <si>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</si>
  <si>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</si>
  <si>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</si>
  <si>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</si>
  <si>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</si>
  <si>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</si>
  <si>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</si>
  <si>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</si>
  <si>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</si>
  <si>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</si>
  <si>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</si>
  <si>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</si>
  <si>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</si>
  <si>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</si>
  <si>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</si>
  <si>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</si>
  <si>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</si>
  <si>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</si>
  <si>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</si>
  <si>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</si>
  <si>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</si>
  <si>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</si>
  <si>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</si>
  <si>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</si>
  <si>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</si>
  <si>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</si>
  <si>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</si>
  <si>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</si>
  <si>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</si>
  <si>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</si>
  <si>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</si>
  <si>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</si>
  <si>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</si>
  <si>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</si>
  <si>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</si>
  <si>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</si>
  <si>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</si>
  <si>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</si>
  <si>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</si>
  <si>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</si>
  <si>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</si>
  <si>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</si>
  <si>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</si>
  <si>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</si>
  <si>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</si>
  <si>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</si>
  <si>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</si>
  <si>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</si>
  <si>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</si>
  <si>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</si>
  <si>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</si>
  <si>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</si>
  <si>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</si>
  <si>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</si>
  <si>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</si>
  <si>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</si>
  <si>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</si>
  <si>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</si>
  <si>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</si>
  <si>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</si>
  <si>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</si>
  <si>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</si>
  <si>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</si>
  <si>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</si>
  <si>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</si>
  <si>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</si>
  <si>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</si>
  <si>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</si>
  <si>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</si>
  <si>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</si>
  <si>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</si>
  <si>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</si>
  <si>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</si>
  <si>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</si>
  <si>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</si>
  <si>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</si>
  <si>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</si>
  <si>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</si>
  <si>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</si>
  <si>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</si>
  <si>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</si>
  <si>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</si>
  <si>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</si>
  <si>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</si>
  <si>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</si>
  <si>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</si>
  <si>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</si>
  <si>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</si>
  <si>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</si>
  <si>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</si>
  <si>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</si>
  <si>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</si>
  <si>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</si>
  <si>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</si>
  <si>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</si>
  <si>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</si>
  <si>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</si>
  <si>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</si>
  <si>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</si>
  <si>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</si>
  <si>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</si>
  <si>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</si>
  <si>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</si>
  <si>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</si>
  <si>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</si>
  <si>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</si>
  <si>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</si>
  <si>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</si>
  <si>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</si>
  <si>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</si>
  <si>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</si>
  <si>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</si>
  <si>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</si>
  <si>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</si>
  <si>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</si>
  <si>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</si>
  <si>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</si>
  <si>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</si>
  <si>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</si>
  <si>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</si>
  <si>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</si>
  <si>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</si>
  <si>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</si>
  <si>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</si>
  <si>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</si>
  <si>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</si>
  <si>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</si>
  <si>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</si>
  <si>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</si>
  <si>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</si>
  <si>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</si>
  <si>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</si>
  <si>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</si>
  <si>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</si>
  <si>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</si>
  <si>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</si>
  <si>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</si>
  <si>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</si>
  <si>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</si>
  <si>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</si>
  <si>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</si>
  <si>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</si>
  <si>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</si>
  <si>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</si>
  <si>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</si>
  <si>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</si>
  <si>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</si>
  <si>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</si>
  <si>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</si>
  <si>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</si>
  <si>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</si>
  <si>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</si>
  <si>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</si>
  <si>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</si>
  <si>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</si>
  <si>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</si>
  <si>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</si>
  <si>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</si>
  <si>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</si>
  <si>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</si>
  <si>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</si>
  <si>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</si>
  <si>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</si>
  <si>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</si>
  <si>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</si>
  <si>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</si>
  <si>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</si>
  <si>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</si>
  <si>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</si>
  <si>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</si>
  <si>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</si>
  <si>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</si>
  <si>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</si>
  <si>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</si>
  <si>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</si>
  <si>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</si>
  <si>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</si>
  <si>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</si>
  <si>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</si>
  <si>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</si>
  <si>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</si>
  <si>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</si>
  <si>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</si>
  <si>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</si>
  <si>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</si>
  <si>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</si>
  <si>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</si>
  <si>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</si>
  <si>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</si>
  <si>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</si>
  <si>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</si>
  <si>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</si>
  <si>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</si>
  <si>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</si>
  <si>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</si>
  <si>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</si>
  <si>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</si>
  <si>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</si>
  <si>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</si>
  <si>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</si>
  <si>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</si>
  <si>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</si>
  <si>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</si>
  <si>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</si>
  <si>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</si>
  <si>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</si>
  <si>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</si>
  <si>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</si>
  <si>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</si>
  <si>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</si>
  <si>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</si>
  <si>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</si>
  <si>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</si>
  <si>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</si>
  <si>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</si>
  <si>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</si>
  <si>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</si>
  <si>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</si>
  <si>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</si>
  <si>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</si>
  <si>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</si>
  <si>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</si>
  <si>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</si>
  <si>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</si>
  <si>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</si>
  <si>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</si>
  <si>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</si>
  <si>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</si>
  <si>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</si>
  <si>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</si>
  <si>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</si>
  <si>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</si>
  <si>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</si>
  <si>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</si>
  <si>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</si>
  <si>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</si>
  <si>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</si>
  <si>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</si>
  <si>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</si>
  <si>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</si>
  <si>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</si>
  <si>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</si>
  <si>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</si>
  <si>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</si>
  <si>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</si>
  <si>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</si>
  <si>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</si>
  <si>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</si>
  <si>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</si>
  <si>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</si>
  <si>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</si>
  <si>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</si>
  <si>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</si>
  <si>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</si>
  <si>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</si>
  <si>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</si>
  <si>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</si>
  <si>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</si>
  <si>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</si>
  <si>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</si>
  <si>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</si>
  <si>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</si>
  <si>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</si>
  <si>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</si>
  <si>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</si>
  <si>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</si>
  <si>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</si>
  <si>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</si>
  <si>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</si>
  <si>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</si>
  <si>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</si>
  <si>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</si>
  <si>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</si>
  <si>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</si>
  <si>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</si>
  <si>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</si>
  <si>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</si>
  <si>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</si>
  <si>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</si>
  <si>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</si>
  <si>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</si>
  <si>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</si>
  <si>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</si>
  <si>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</si>
  <si>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</si>
  <si>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</si>
  <si>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</si>
  <si>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</si>
  <si>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</si>
  <si>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</si>
  <si>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</si>
  <si>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</si>
  <si>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</si>
  <si>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</si>
  <si>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</si>
  <si>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</si>
  <si>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</si>
  <si>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</si>
  <si>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</si>
  <si>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</si>
  <si>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</si>
  <si>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</si>
  <si>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</si>
  <si>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</si>
  <si>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</si>
  <si>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</si>
  <si>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</si>
  <si>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</si>
  <si>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</si>
  <si>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</si>
  <si>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</si>
  <si>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</si>
  <si>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</si>
  <si>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</si>
  <si>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</si>
  <si>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</si>
  <si>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</si>
  <si>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</si>
  <si>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</si>
  <si>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</si>
  <si>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</si>
  <si>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</si>
  <si>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</si>
  <si>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</si>
  <si>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</si>
  <si>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</si>
  <si>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</si>
  <si>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</si>
  <si>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</si>
  <si>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</si>
  <si>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</si>
  <si>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</si>
  <si>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</si>
  <si>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</si>
  <si>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</si>
  <si>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</si>
  <si>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</si>
  <si>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</si>
  <si>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</si>
  <si>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</si>
  <si>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</si>
  <si>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</si>
  <si>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</si>
  <si>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</si>
  <si>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</si>
  <si>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</si>
  <si>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</si>
  <si>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</si>
  <si>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</si>
  <si>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</si>
  <si>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</si>
  <si>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</si>
  <si>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</si>
  <si>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</si>
  <si>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</si>
  <si>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</si>
  <si>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</si>
  <si>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</si>
  <si>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</si>
  <si>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</si>
  <si>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</si>
  <si>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</si>
  <si>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</si>
  <si>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</si>
  <si>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</si>
  <si>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</si>
  <si>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</si>
  <si>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</si>
  <si>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</si>
  <si>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</si>
  <si>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</si>
  <si>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</si>
  <si>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</si>
  <si>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</si>
  <si>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</si>
  <si>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</si>
  <si>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</si>
  <si>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</si>
  <si>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</si>
  <si>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</si>
  <si>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</si>
  <si>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</si>
  <si>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</si>
  <si>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</si>
  <si>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</si>
  <si>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</si>
  <si>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</si>
  <si>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</si>
  <si>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</si>
  <si>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</si>
  <si>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</si>
  <si>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</si>
  <si>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</si>
  <si>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</si>
  <si>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</si>
  <si>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</si>
  <si>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</si>
  <si>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</si>
  <si>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</si>
  <si>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</si>
  <si>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</si>
  <si>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</si>
  <si>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</si>
  <si>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</si>
  <si>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</si>
  <si>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</si>
  <si>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</si>
  <si>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</si>
  <si>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</si>
  <si>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</si>
  <si>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</si>
  <si>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</si>
  <si>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</si>
  <si>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</si>
  <si>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</si>
  <si>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</si>
  <si>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</si>
  <si>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</si>
  <si>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</si>
  <si>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</si>
  <si>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</si>
  <si>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</si>
  <si>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</si>
  <si>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</si>
  <si>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</si>
  <si>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</si>
  <si>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</si>
  <si>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</si>
  <si>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</si>
  <si>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</si>
  <si>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</si>
  <si>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</si>
  <si>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</si>
  <si>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</si>
  <si>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</si>
  <si>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</si>
  <si>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</si>
  <si>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</si>
  <si>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</si>
  <si>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</si>
  <si>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</si>
  <si>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</si>
  <si>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</si>
  <si>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</si>
  <si>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</si>
  <si>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</si>
  <si>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</si>
  <si>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</si>
  <si>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</si>
  <si>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</si>
  <si>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</si>
  <si>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</si>
  <si>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</si>
  <si>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</si>
  <si>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</si>
  <si>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</si>
  <si>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</si>
  <si>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</si>
  <si>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</si>
  <si>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</si>
  <si>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</si>
  <si>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</si>
  <si>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</si>
  <si>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</si>
  <si>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</si>
  <si>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</si>
  <si>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</si>
  <si>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</si>
  <si>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</si>
  <si>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</si>
  <si>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</si>
  <si>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</si>
  <si>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</si>
  <si>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</si>
  <si>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</si>
  <si>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</si>
  <si>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</si>
  <si>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</si>
  <si>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</si>
  <si>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</si>
  <si>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</si>
  <si>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</si>
  <si>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</si>
  <si>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</si>
  <si>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</si>
  <si>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</si>
  <si>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</si>
  <si>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</si>
  <si>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</si>
  <si>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</si>
  <si>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</si>
  <si>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</si>
  <si>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</si>
  <si>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</si>
  <si>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</si>
  <si>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</si>
  <si>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</si>
  <si>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</si>
  <si>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</si>
  <si>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</si>
  <si>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</si>
  <si>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</si>
  <si>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</si>
  <si>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</si>
  <si>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</si>
  <si>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</si>
  <si>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</si>
  <si>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</si>
  <si>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</si>
  <si>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</si>
  <si>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</si>
  <si>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</si>
  <si>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</si>
  <si>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</si>
  <si>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</si>
  <si>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</si>
  <si>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</si>
  <si>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</si>
  <si>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</si>
  <si>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</si>
  <si>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</si>
  <si>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</si>
  <si>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</si>
  <si>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</si>
  <si>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</si>
  <si>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</si>
  <si>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</si>
  <si>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</si>
  <si>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</si>
  <si>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</si>
  <si>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</si>
  <si>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</si>
  <si>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</si>
  <si>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</si>
  <si>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</si>
  <si>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</si>
  <si>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</si>
  <si>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</si>
  <si>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</si>
  <si>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</si>
  <si>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</si>
  <si>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</si>
  <si>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</si>
  <si>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</si>
  <si>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</si>
  <si>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</si>
  <si>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</si>
  <si>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</si>
  <si>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</si>
  <si>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</si>
  <si>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</si>
  <si>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</si>
  <si>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</si>
  <si>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</si>
  <si>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</si>
  <si>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</si>
  <si>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</si>
  <si>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</si>
  <si>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</si>
  <si>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</si>
  <si>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</si>
  <si>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</si>
  <si>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</si>
  <si>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</si>
  <si>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</si>
  <si>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</si>
  <si>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</si>
  <si>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</si>
  <si>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</si>
  <si>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</si>
  <si>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</si>
  <si>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</si>
  <si>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</si>
  <si>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</si>
  <si>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</si>
  <si>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</si>
  <si>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</si>
  <si>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</si>
  <si>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</si>
  <si>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</si>
  <si>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</si>
  <si>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</si>
  <si>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</si>
  <si>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</si>
  <si>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</si>
  <si>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</si>
  <si>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</si>
  <si>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</si>
  <si>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</si>
  <si>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</si>
  <si>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</si>
  <si>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</si>
  <si>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</si>
  <si>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</si>
  <si>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</si>
  <si>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</si>
  <si>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</si>
  <si>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</si>
  <si>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</si>
  <si>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</si>
  <si>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</si>
  <si>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</si>
  <si>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</si>
  <si>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</si>
  <si>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</si>
  <si>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</si>
  <si>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</si>
  <si>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</si>
  <si>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</si>
  <si>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</si>
  <si>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</si>
  <si>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</si>
  <si>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</si>
  <si>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</si>
  <si>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</si>
  <si>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</si>
  <si>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</si>
  <si>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</si>
  <si>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</si>
  <si>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</si>
  <si>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</si>
  <si>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</si>
  <si>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</si>
  <si>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</si>
  <si>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</si>
  <si>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</si>
  <si>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</si>
  <si>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</si>
  <si>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</si>
  <si>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</si>
  <si>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</si>
  <si>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</si>
  <si>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</si>
  <si>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</si>
  <si>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</si>
  <si>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</si>
  <si>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</si>
  <si>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</si>
  <si>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</si>
  <si>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</si>
  <si>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</si>
  <si>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</si>
  <si>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</si>
  <si>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</si>
  <si>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</si>
  <si>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</si>
  <si>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</si>
  <si>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</si>
  <si>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</si>
  <si>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</si>
  <si>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</si>
  <si>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</si>
  <si>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</si>
  <si>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</si>
  <si>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</si>
  <si>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</si>
  <si>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</si>
  <si>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</si>
  <si>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</si>
  <si>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</si>
  <si>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</si>
  <si>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</si>
  <si>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</si>
  <si>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</si>
  <si>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</si>
  <si>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</si>
  <si>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</si>
  <si>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</si>
  <si>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</si>
  <si>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</si>
  <si>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</si>
  <si>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</si>
  <si>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</si>
  <si>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</si>
  <si>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</si>
  <si>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</si>
  <si>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</si>
  <si>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</si>
  <si>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</si>
  <si>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</si>
  <si>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</si>
  <si>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</si>
  <si>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</si>
  <si>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</si>
  <si>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</si>
  <si>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</si>
  <si>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</si>
  <si>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</si>
  <si>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</si>
  <si>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</si>
  <si>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</si>
  <si>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</si>
  <si>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</si>
  <si>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</si>
  <si>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</si>
  <si>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</si>
  <si>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</si>
  <si>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</si>
  <si>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</si>
  <si>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</si>
  <si>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</si>
  <si>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</si>
  <si>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</si>
  <si>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</si>
  <si>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</si>
  <si>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</si>
  <si>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</si>
  <si>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</si>
  <si>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</si>
  <si>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</si>
  <si>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</si>
  <si>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</si>
  <si>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</si>
  <si>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</si>
  <si>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</si>
  <si>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</si>
  <si>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</si>
  <si>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</si>
  <si>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</si>
  <si>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</si>
  <si>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</si>
  <si>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</si>
  <si>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</si>
  <si>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</si>
  <si>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</si>
  <si>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</si>
  <si>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</si>
  <si>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</si>
  <si>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</si>
  <si>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</si>
  <si>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</si>
  <si>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</si>
  <si>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</si>
  <si>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</si>
  <si>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</si>
  <si>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</si>
  <si>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</si>
  <si>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</si>
  <si>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</si>
  <si>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</si>
  <si>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</si>
  <si>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</si>
  <si>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</si>
  <si>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</si>
  <si>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</si>
  <si>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</si>
  <si>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</si>
  <si>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</si>
  <si>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</si>
  <si>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</si>
  <si>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</si>
  <si>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</si>
  <si>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</si>
  <si>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</si>
  <si>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</si>
  <si>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</si>
  <si>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</si>
  <si>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</si>
  <si>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</si>
  <si>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</si>
  <si>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</si>
  <si>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</si>
  <si>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</si>
  <si>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</si>
  <si>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</si>
  <si>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</si>
  <si>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</si>
  <si>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</si>
  <si>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</si>
  <si>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</si>
  <si>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</si>
  <si>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</si>
  <si>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</si>
  <si>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</si>
  <si>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</si>
  <si>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</si>
  <si>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</si>
  <si>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</si>
  <si>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</si>
  <si>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</si>
  <si>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</si>
  <si>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</si>
  <si>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</si>
  <si>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</si>
  <si>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</si>
  <si>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</si>
  <si>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</si>
  <si>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</si>
  <si>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</si>
  <si>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</si>
  <si>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</si>
  <si>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</si>
  <si>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</si>
  <si>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</si>
  <si>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</si>
  <si>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</si>
  <si>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</si>
  <si>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</si>
  <si>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</si>
  <si>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</si>
  <si>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</si>
  <si>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</si>
  <si>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</si>
  <si>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</si>
  <si>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</si>
  <si>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</si>
  <si>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</si>
  <si>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</si>
  <si>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</si>
  <si>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</si>
  <si>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</si>
  <si>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</si>
  <si>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</si>
  <si>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</si>
  <si>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</si>
  <si>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</si>
  <si>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</si>
  <si>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</si>
  <si>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</si>
  <si>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</si>
  <si>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</si>
  <si>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</si>
  <si>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</si>
  <si>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</si>
  <si>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</si>
  <si>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</si>
  <si>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</si>
  <si>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</si>
  <si>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</si>
  <si>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</si>
  <si>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</si>
  <si>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</si>
  <si>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</si>
  <si>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</si>
  <si>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</si>
  <si>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</si>
  <si>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</si>
  <si>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</si>
  <si>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</si>
  <si>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</si>
  <si>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</si>
  <si>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</si>
  <si>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</si>
  <si>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</si>
  <si>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</si>
  <si>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</si>
  <si>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</si>
  <si>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</si>
  <si>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</si>
  <si>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</si>
  <si>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</si>
  <si>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</si>
  <si>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</si>
  <si>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</si>
  <si>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</si>
  <si>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</si>
  <si>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</si>
  <si>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</si>
  <si>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</si>
  <si>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</si>
  <si>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</si>
  <si>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</si>
  <si>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</si>
  <si>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</si>
  <si>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</si>
  <si>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</si>
  <si>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</si>
  <si>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</si>
  <si>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</si>
  <si>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</si>
  <si>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</si>
  <si>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</si>
  <si>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</si>
  <si>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</si>
  <si>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</si>
  <si>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</si>
  <si>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</si>
  <si>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</si>
  <si>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</si>
  <si>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</si>
  <si>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</si>
  <si>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</si>
  <si>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</si>
  <si>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</si>
  <si>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</si>
  <si>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</si>
  <si>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</si>
  <si>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</si>
  <si>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</si>
  <si>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</si>
  <si>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</si>
  <si>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</si>
  <si>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</si>
  <si>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</si>
  <si>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</si>
  <si>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</si>
  <si>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</si>
  <si>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</si>
  <si>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</si>
  <si>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</si>
  <si>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</si>
  <si>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</si>
  <si>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</si>
  <si>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</si>
  <si>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</si>
  <si>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</si>
  <si>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</si>
  <si>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</si>
  <si>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</si>
  <si>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</si>
  <si>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</si>
  <si>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</si>
  <si>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</si>
  <si>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</si>
  <si>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</si>
  <si>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</si>
  <si>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</si>
  <si>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</si>
  <si>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</si>
  <si>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</si>
  <si>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</si>
  <si>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</si>
  <si>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</si>
  <si>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</si>
  <si>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</si>
  <si>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</si>
  <si>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</si>
  <si>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</si>
  <si>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</si>
  <si>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</si>
  <si>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</si>
  <si>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</si>
  <si>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</si>
  <si>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</si>
  <si>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</si>
  <si>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</si>
  <si>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</si>
  <si>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</si>
  <si>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</si>
  <si>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</si>
  <si>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</si>
  <si>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</si>
  <si>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</si>
  <si>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</si>
  <si>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</si>
  <si>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</si>
  <si>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</si>
  <si>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</si>
  <si>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</si>
  <si>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</si>
  <si>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</si>
  <si>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</si>
  <si>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</si>
  <si>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</si>
  <si>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</si>
  <si>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</si>
  <si>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</si>
  <si>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</si>
  <si>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</si>
  <si>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</si>
  <si>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</si>
  <si>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</si>
  <si>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</si>
  <si>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</si>
  <si>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</si>
  <si>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</si>
  <si>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</si>
  <si>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</si>
  <si>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</si>
  <si>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</si>
  <si>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</si>
  <si>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</si>
  <si>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</si>
  <si>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</si>
  <si>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</si>
  <si>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</si>
  <si>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</si>
  <si>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</si>
  <si>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</si>
  <si>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</si>
  <si>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</si>
  <si>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</si>
  <si>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</si>
  <si>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</si>
  <si>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</si>
  <si>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</si>
  <si>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</si>
  <si>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</si>
  <si>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</si>
  <si>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</si>
  <si>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</si>
  <si>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</si>
  <si>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</si>
  <si>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</si>
  <si>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</si>
  <si>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</si>
  <si>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</si>
  <si>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</si>
  <si>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</si>
  <si>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</si>
  <si>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</si>
  <si>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</si>
  <si>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</si>
  <si>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</si>
  <si>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</si>
  <si>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</si>
  <si>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</si>
  <si>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</si>
  <si>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</si>
  <si>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</si>
  <si>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</si>
  <si>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</si>
  <si>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</si>
  <si>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</si>
  <si>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</si>
  <si>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</si>
  <si>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</si>
  <si>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</si>
  <si>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</si>
  <si>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</si>
  <si>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</si>
  <si>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</si>
  <si>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</si>
  <si>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</si>
  <si>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</si>
  <si>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</si>
  <si>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</si>
  <si>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</si>
  <si>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</si>
  <si>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</si>
  <si>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</si>
  <si>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</si>
  <si>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</si>
  <si>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</si>
  <si>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</si>
  <si>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</si>
  <si>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</si>
  <si>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</si>
  <si>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</si>
  <si>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</si>
  <si>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</si>
  <si>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</si>
  <si>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</si>
  <si>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</si>
  <si>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</si>
  <si>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</si>
  <si>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</si>
  <si>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</si>
  <si>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</si>
  <si>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</si>
  <si>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</si>
  <si>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</si>
  <si>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</si>
  <si>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</si>
  <si>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</si>
  <si>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</si>
  <si>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</si>
  <si>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</si>
  <si>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</si>
  <si>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</si>
  <si>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</si>
  <si>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</si>
  <si>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</si>
  <si>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</si>
  <si>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</si>
  <si>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</si>
  <si>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</si>
  <si>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</si>
  <si>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</si>
  <si>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</si>
  <si>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</si>
  <si>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</si>
  <si>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</si>
  <si>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</si>
  <si>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</si>
  <si>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</si>
  <si>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</si>
  <si>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</si>
  <si>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</si>
  <si>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</si>
  <si>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</si>
  <si>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</si>
  <si>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</si>
  <si>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</si>
  <si>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</si>
  <si>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</si>
  <si>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</si>
  <si>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</si>
  <si>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</si>
  <si>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</si>
  <si>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</si>
  <si>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</si>
  <si>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</si>
  <si>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</si>
  <si>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</si>
  <si>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</si>
  <si>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</si>
  <si>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</si>
  <si>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</si>
  <si>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</si>
  <si>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</si>
  <si>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</si>
  <si>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</si>
  <si>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</si>
  <si>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</si>
  <si>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</si>
  <si>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</si>
  <si>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</si>
  <si>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</si>
  <si>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</si>
  <si>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</si>
  <si>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</si>
  <si>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</si>
  <si>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</si>
  <si>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</si>
  <si>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</si>
  <si>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</si>
  <si>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</si>
  <si>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</si>
  <si>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</si>
  <si>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</si>
  <si>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</si>
  <si>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</si>
  <si>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</si>
  <si>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</si>
  <si>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</si>
  <si>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</si>
  <si>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</si>
  <si>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</si>
  <si>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</si>
  <si>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</si>
  <si>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</si>
  <si>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</si>
  <si>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</si>
  <si>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</si>
  <si>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</si>
  <si>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</si>
  <si>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</si>
  <si>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</si>
  <si>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</si>
  <si>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</si>
  <si>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</si>
  <si>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</si>
  <si>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</si>
  <si>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</si>
  <si>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</si>
  <si>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</si>
  <si>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</si>
  <si>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</si>
  <si>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</si>
  <si>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</si>
  <si>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</si>
  <si>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</si>
  <si>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</si>
  <si>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</si>
  <si>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</si>
  <si>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</si>
  <si>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</si>
  <si>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</si>
  <si>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</si>
  <si>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</si>
  <si>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</si>
  <si>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</si>
  <si>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</si>
  <si>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</si>
  <si>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</si>
  <si>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</si>
  <si>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</si>
  <si>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</si>
  <si>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</si>
  <si>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</si>
  <si>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</si>
  <si>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</si>
  <si>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</si>
  <si>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</si>
  <si>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</si>
  <si>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</si>
  <si>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</si>
  <si>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</si>
  <si>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</si>
  <si>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</si>
  <si>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</si>
  <si>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</si>
  <si>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</si>
  <si>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</si>
  <si>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</si>
  <si>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</si>
  <si>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</si>
  <si>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</si>
  <si>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</si>
  <si>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</si>
  <si>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</si>
  <si>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</si>
  <si>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</si>
  <si>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</si>
  <si>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</si>
  <si>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</si>
  <si>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</si>
  <si>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</si>
  <si>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</si>
  <si>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</si>
  <si>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</si>
  <si>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</si>
  <si>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</si>
  <si>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</si>
  <si>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</si>
  <si>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</si>
  <si>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</si>
  <si>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</si>
  <si>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</si>
  <si>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</si>
  <si>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</si>
  <si>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</si>
  <si>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</si>
  <si>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</si>
  <si>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</si>
  <si>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</si>
  <si>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</si>
  <si>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</si>
  <si>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</si>
  <si>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</si>
  <si>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</si>
  <si>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</si>
  <si>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</si>
  <si>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</si>
  <si>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</si>
  <si>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</si>
  <si>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</si>
  <si>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</si>
  <si>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</si>
  <si>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</si>
  <si>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</si>
  <si>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</si>
  <si>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</si>
  <si>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</si>
  <si>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</si>
  <si>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</si>
  <si>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</si>
  <si>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</si>
  <si>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</si>
  <si>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</si>
  <si>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</si>
  <si>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</si>
  <si>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</si>
  <si>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</si>
  <si>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</si>
  <si>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</si>
  <si>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</si>
  <si>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</si>
  <si>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</si>
  <si>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</si>
  <si>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</si>
  <si>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</si>
  <si>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</si>
  <si>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</si>
  <si>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</si>
  <si>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</si>
  <si>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</si>
  <si>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</si>
  <si>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</si>
  <si>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</si>
  <si>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</si>
  <si>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</si>
  <si>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</si>
  <si>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</si>
  <si>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</si>
  <si>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</si>
  <si>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</si>
  <si>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</si>
  <si>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</si>
  <si>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</si>
  <si>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</si>
  <si>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</si>
  <si>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</si>
  <si>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</si>
  <si>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</si>
  <si>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</si>
  <si>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</si>
  <si>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</si>
  <si>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</si>
  <si>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</si>
  <si>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</si>
  <si>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</si>
  <si>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</si>
  <si>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</si>
  <si>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</si>
  <si>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</si>
  <si>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</si>
  <si>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</si>
  <si>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</si>
  <si>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</si>
  <si>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</si>
  <si>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</si>
  <si>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</si>
  <si>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</si>
  <si>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</si>
  <si>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</si>
  <si>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</si>
  <si>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</si>
  <si>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</si>
  <si>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</si>
  <si>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</si>
  <si>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</si>
  <si>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</si>
  <si>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</si>
  <si>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</si>
  <si>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</si>
  <si>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</si>
  <si>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</si>
  <si>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</si>
  <si>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</si>
  <si>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</si>
  <si>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</si>
  <si>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</si>
  <si>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</si>
  <si>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</si>
  <si>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</si>
  <si>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</si>
  <si>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</si>
  <si>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</si>
  <si>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</si>
  <si>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</si>
  <si>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</si>
  <si>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</si>
  <si>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</si>
  <si>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</si>
  <si>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</si>
  <si>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</si>
  <si>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</si>
  <si>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</si>
  <si>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</si>
  <si>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</si>
  <si>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</si>
  <si>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</si>
  <si>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</si>
  <si>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</si>
  <si>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</si>
  <si>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</si>
  <si>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</si>
  <si>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</si>
  <si>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</si>
  <si>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</si>
  <si>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</si>
  <si>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</si>
  <si>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</si>
  <si>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</si>
  <si>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</si>
  <si>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</si>
  <si>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</si>
  <si>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</si>
  <si>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</si>
  <si>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</si>
  <si>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</si>
  <si>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</si>
  <si>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</si>
  <si>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</si>
  <si>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</si>
  <si>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</si>
  <si>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</si>
  <si>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</si>
  <si>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</si>
  <si>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</si>
  <si>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</si>
  <si>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</si>
  <si>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</si>
  <si>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</si>
  <si>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</si>
  <si>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</si>
  <si>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</si>
  <si>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</si>
  <si>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</si>
  <si>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</si>
  <si>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</si>
  <si>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</si>
  <si>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</si>
  <si>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</si>
  <si>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</si>
  <si>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</si>
  <si>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</si>
  <si>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</si>
  <si>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</si>
  <si>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</si>
  <si>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</si>
  <si>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</si>
  <si>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</si>
  <si>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</si>
  <si>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</si>
  <si>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</si>
  <si>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</si>
  <si>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</si>
  <si>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</si>
  <si>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</si>
  <si>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</si>
  <si>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</si>
  <si>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</si>
  <si>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</si>
  <si>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</si>
  <si>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</si>
  <si>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</si>
  <si>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</si>
  <si>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</si>
  <si>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</si>
  <si>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</si>
  <si>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</si>
  <si>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</si>
  <si>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</si>
  <si>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</si>
  <si>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</si>
  <si>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</si>
  <si>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</si>
  <si>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</si>
  <si>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</si>
  <si>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</si>
  <si>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</si>
  <si>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</si>
  <si>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</si>
  <si>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</si>
  <si>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</si>
  <si>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</si>
  <si>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</si>
  <si>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</si>
  <si>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</si>
  <si>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</si>
  <si>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</si>
  <si>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</si>
  <si>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</si>
  <si>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</si>
  <si>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</si>
  <si>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</si>
  <si>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</si>
  <si>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</si>
  <si>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</si>
  <si>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</si>
  <si>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</si>
  <si>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</si>
  <si>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</si>
  <si>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</si>
  <si>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</si>
  <si>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</si>
  <si>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</si>
  <si>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</si>
  <si>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</si>
  <si>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</si>
  <si>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</si>
  <si>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</si>
  <si>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</si>
  <si>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</si>
  <si>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</si>
  <si>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</si>
  <si>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</si>
  <si>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</si>
  <si>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</si>
  <si>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</si>
  <si>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</si>
  <si>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</si>
  <si>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</si>
  <si>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</si>
  <si>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</si>
  <si>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</si>
  <si>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</si>
  <si>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</si>
  <si>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</si>
  <si>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</si>
  <si>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</si>
  <si>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</si>
  <si>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</si>
  <si>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</si>
  <si>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</si>
  <si>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</si>
  <si>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</si>
  <si>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</si>
  <si>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</si>
  <si>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</si>
  <si>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</si>
  <si>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</si>
  <si>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</si>
  <si>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</si>
  <si>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</si>
  <si>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</si>
  <si>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</si>
  <si>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</si>
  <si>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</si>
  <si>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</si>
  <si>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</si>
  <si>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</si>
  <si>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</si>
  <si>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</si>
  <si>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</si>
  <si>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</si>
  <si>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</si>
  <si>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</si>
  <si>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</si>
  <si>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</si>
  <si>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</si>
  <si>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</si>
  <si>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</si>
  <si>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</si>
  <si>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</si>
  <si>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</si>
  <si>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</si>
  <si>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</si>
  <si>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</si>
  <si>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</si>
  <si>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</si>
  <si>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</si>
  <si>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</si>
  <si>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</si>
  <si>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</si>
  <si>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</si>
  <si>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</si>
  <si>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</si>
  <si>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</si>
  <si>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</si>
  <si>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</si>
  <si>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</si>
  <si>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</si>
  <si>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</si>
  <si>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</si>
  <si>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</si>
  <si>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</si>
  <si>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</si>
  <si>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</si>
  <si>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</si>
  <si>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</si>
  <si>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</si>
  <si>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</si>
  <si>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</si>
  <si>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</si>
  <si>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</si>
  <si>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</si>
  <si>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</si>
  <si>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</si>
  <si>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</si>
  <si>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</si>
  <si>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</si>
  <si>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</si>
  <si>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</si>
  <si>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</si>
  <si>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</si>
  <si>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</si>
  <si>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</si>
  <si>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</si>
  <si>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</si>
  <si>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</si>
  <si>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</si>
  <si>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</si>
  <si>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</si>
  <si>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</si>
  <si>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</si>
  <si>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</si>
  <si>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</si>
  <si>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</si>
  <si>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</si>
  <si>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</si>
  <si>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</si>
  <si>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</si>
  <si>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</si>
  <si>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</si>
  <si>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</si>
  <si>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</si>
  <si>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</si>
  <si>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</si>
  <si>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</si>
  <si>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</si>
  <si>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</si>
  <si>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</si>
  <si>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</si>
  <si>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</si>
  <si>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</si>
  <si>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</si>
  <si>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</si>
  <si>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</si>
  <si>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</si>
  <si>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</si>
  <si>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</si>
  <si>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</si>
  <si>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</si>
  <si>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</si>
  <si>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</si>
  <si>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</si>
  <si>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</si>
  <si>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</si>
  <si>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</si>
  <si>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</si>
  <si>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</si>
  <si>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</si>
  <si>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</si>
  <si>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</si>
  <si>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</si>
  <si>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</si>
  <si>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</si>
  <si>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</si>
  <si>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</si>
  <si>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</si>
  <si>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</si>
  <si>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</si>
  <si>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</si>
  <si>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</si>
  <si>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</si>
  <si>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</si>
  <si>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</si>
  <si>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</si>
  <si>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</si>
  <si>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</si>
  <si>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</si>
  <si>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</si>
  <si>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</si>
  <si>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</si>
  <si>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</si>
  <si>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</si>
  <si>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</si>
  <si>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</si>
  <si>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</si>
  <si>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</si>
  <si>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</si>
  <si>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</si>
  <si>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</si>
  <si>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</si>
  <si>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</si>
  <si>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</si>
  <si>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</si>
  <si>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</si>
  <si>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</si>
  <si>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</si>
  <si>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</si>
  <si>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</si>
  <si>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</si>
  <si>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</si>
  <si>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</si>
  <si>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</si>
  <si>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</si>
  <si>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</si>
  <si>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</si>
  <si>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</si>
  <si>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</si>
  <si>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</si>
  <si>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</si>
  <si>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</si>
  <si>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</si>
  <si>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</si>
  <si>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</si>
  <si>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</si>
  <si>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</si>
  <si>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</si>
  <si>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</si>
  <si>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</si>
  <si>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</si>
  <si>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</si>
  <si>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</si>
  <si>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</si>
  <si>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</si>
  <si>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</si>
  <si>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</si>
  <si>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</si>
  <si>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</si>
  <si>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</si>
  <si>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</si>
  <si>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</si>
  <si>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</si>
  <si>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</si>
  <si>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</si>
  <si>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</si>
  <si>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</si>
  <si>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</si>
  <si>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</si>
  <si>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</si>
  <si>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</si>
  <si>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</si>
  <si>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</si>
  <si>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</si>
  <si>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</si>
  <si>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</si>
  <si>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</si>
  <si>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</si>
  <si>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</si>
  <si>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</si>
  <si>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</si>
  <si>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</si>
  <si>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</si>
  <si>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</si>
  <si>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</si>
  <si>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</si>
  <si>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</si>
  <si>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</si>
  <si>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</si>
  <si>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</si>
  <si>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</si>
  <si>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</si>
  <si>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</si>
  <si>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</si>
  <si>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</si>
  <si>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</si>
  <si>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</si>
  <si>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</si>
  <si>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</si>
  <si>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</si>
  <si>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</si>
  <si>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</si>
  <si>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</si>
  <si>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</si>
  <si>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</si>
  <si>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</si>
  <si>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</si>
  <si>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</si>
  <si>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</si>
  <si>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</si>
  <si>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</si>
  <si>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</si>
  <si>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</si>
  <si>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</si>
  <si>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</si>
  <si>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</si>
  <si>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</si>
  <si>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</si>
  <si>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</si>
  <si>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</si>
  <si>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</si>
  <si>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</si>
  <si>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</si>
  <si>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</si>
  <si>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</si>
  <si>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</si>
  <si>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</si>
  <si>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</si>
  <si>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</si>
  <si>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</si>
  <si>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</si>
  <si>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</si>
  <si>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</si>
  <si>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</si>
  <si>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</si>
  <si>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</si>
  <si>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</si>
  <si>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</si>
  <si>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</si>
  <si>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</si>
  <si>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</si>
  <si>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</si>
  <si>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</si>
  <si>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</si>
  <si>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</si>
  <si>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</si>
  <si>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</si>
  <si>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</si>
  <si>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</si>
  <si>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</si>
  <si>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</si>
  <si>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</si>
  <si>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</si>
  <si>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</si>
  <si>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</si>
  <si>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</si>
  <si>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</si>
  <si>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</si>
  <si>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</si>
  <si>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</si>
  <si>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</si>
  <si>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</si>
  <si>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</si>
  <si>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</si>
  <si>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</si>
  <si>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</si>
  <si>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</si>
  <si>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</si>
  <si>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</si>
  <si>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</si>
  <si>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</si>
  <si>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</si>
  <si>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</si>
  <si>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</si>
  <si>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</si>
  <si>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</si>
  <si>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</si>
  <si>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</si>
  <si>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</si>
  <si>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</si>
  <si>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</si>
  <si>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</si>
  <si>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</si>
  <si>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</si>
  <si>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</si>
  <si>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</si>
  <si>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</si>
  <si>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</si>
  <si>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</si>
  <si>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</si>
  <si>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</si>
  <si>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</si>
  <si>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</si>
  <si>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</si>
  <si>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</si>
  <si>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</si>
  <si>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</si>
  <si>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</si>
  <si>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</si>
  <si>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</si>
  <si>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</si>
  <si>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</si>
  <si>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</si>
  <si>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</si>
  <si>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</si>
  <si>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</si>
  <si>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</si>
  <si>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</si>
  <si>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</si>
  <si>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</si>
  <si>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</si>
  <si>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</si>
  <si>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</si>
  <si>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</si>
  <si>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</si>
  <si>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</si>
  <si>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</si>
  <si>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</si>
  <si>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</si>
  <si>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</si>
  <si>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</si>
  <si>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</si>
  <si>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</si>
  <si>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</si>
  <si>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</si>
  <si>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</si>
  <si>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</si>
  <si>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</si>
  <si>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</si>
  <si>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</si>
  <si>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</si>
  <si>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</si>
  <si>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</si>
  <si>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</si>
  <si>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</si>
  <si>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</si>
  <si>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</si>
  <si>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</si>
  <si>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</si>
  <si>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</si>
  <si>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</si>
  <si>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</si>
  <si>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</si>
  <si>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</si>
  <si>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</si>
  <si>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</si>
  <si>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</si>
  <si>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</si>
  <si>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</si>
  <si>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</si>
  <si>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</si>
  <si>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</si>
  <si>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</si>
  <si>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</si>
  <si>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</si>
  <si>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</si>
  <si>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</si>
  <si>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</si>
  <si>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</si>
  <si>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</si>
  <si>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</si>
  <si>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</si>
  <si>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</si>
  <si>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</si>
  <si>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</si>
  <si>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</si>
  <si>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</si>
  <si>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</si>
  <si>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</si>
  <si>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</si>
  <si>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</si>
  <si>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</si>
  <si>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</si>
  <si>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</si>
  <si>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</si>
  <si>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</si>
  <si>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</si>
  <si>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</si>
  <si>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</si>
  <si>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</si>
  <si>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</si>
  <si>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</si>
  <si>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</si>
  <si>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</si>
  <si>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</si>
  <si>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</si>
  <si>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</si>
  <si>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</si>
  <si>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</si>
  <si>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</si>
  <si>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</si>
  <si>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</si>
  <si>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</si>
  <si>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</si>
  <si>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</si>
  <si>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</si>
  <si>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</si>
  <si>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</si>
  <si>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</si>
  <si>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</si>
  <si>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</si>
  <si>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</si>
  <si>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</si>
  <si>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</si>
  <si>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</si>
  <si>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</si>
  <si>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</si>
  <si>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</si>
  <si>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</si>
  <si>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</si>
  <si>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</si>
  <si>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</si>
  <si>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</si>
  <si>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</si>
  <si>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</si>
  <si>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</si>
  <si>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</si>
  <si>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</si>
  <si>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</si>
  <si>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</si>
  <si>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</si>
  <si>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</si>
  <si>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</si>
  <si>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</si>
  <si>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</si>
  <si>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</si>
  <si>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</si>
  <si>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</si>
  <si>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</si>
  <si>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</si>
  <si>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</si>
  <si>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</si>
  <si>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</si>
  <si>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</si>
  <si>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</si>
  <si>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</si>
  <si>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</si>
  <si>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</si>
  <si>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</si>
  <si>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</si>
  <si>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</si>
  <si>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</si>
  <si>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</si>
  <si>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</si>
  <si>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</si>
  <si>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</si>
  <si>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</si>
  <si>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</si>
  <si>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</si>
  <si>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</si>
  <si>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</si>
  <si>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</si>
  <si>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</si>
  <si>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</si>
  <si>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</si>
  <si>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</si>
  <si>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</si>
  <si>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</si>
  <si>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</si>
  <si>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</si>
  <si>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</si>
  <si>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</si>
  <si>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</si>
  <si>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</si>
  <si>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</si>
  <si>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</si>
  <si>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</si>
  <si>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</si>
  <si>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</si>
  <si>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</si>
  <si>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</si>
  <si>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</si>
  <si>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</si>
  <si>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</si>
  <si>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</si>
  <si>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</si>
  <si>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</si>
  <si>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</si>
  <si>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</si>
  <si>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</si>
  <si>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</si>
  <si>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</si>
  <si>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</si>
  <si>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</si>
  <si>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</si>
  <si>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</si>
  <si>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</si>
  <si>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</si>
  <si>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</si>
  <si>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</si>
  <si>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</si>
  <si>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</si>
  <si>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</si>
  <si>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</si>
  <si>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</si>
  <si>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</si>
  <si>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</si>
  <si>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</si>
  <si>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</si>
  <si>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</si>
  <si>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</si>
  <si>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</si>
  <si>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</si>
  <si>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</si>
  <si>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</si>
  <si>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</si>
  <si>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</si>
  <si>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</si>
  <si>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</si>
  <si>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</si>
  <si>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</si>
  <si>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</si>
  <si>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</si>
  <si>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</si>
  <si>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</si>
  <si>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</si>
  <si>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</si>
  <si>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</si>
  <si>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</si>
  <si>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</si>
  <si>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</si>
  <si>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</si>
  <si>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</si>
  <si>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</si>
  <si>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</si>
  <si>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</si>
  <si>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</si>
  <si>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</si>
  <si>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</si>
  <si>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</si>
  <si>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</si>
  <si>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</si>
  <si>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</si>
  <si>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</si>
  <si>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</si>
  <si>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</si>
  <si>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</si>
  <si>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</si>
  <si>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</si>
  <si>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</si>
  <si>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</si>
  <si>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</si>
  <si>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</si>
  <si>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</si>
  <si>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</si>
  <si>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</si>
  <si>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</si>
  <si>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</si>
  <si>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</si>
  <si>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</si>
  <si>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</si>
  <si>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</si>
  <si>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</si>
  <si>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</si>
  <si>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</si>
  <si>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</si>
  <si>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</si>
  <si>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</si>
  <si>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</si>
  <si>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</si>
  <si>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</si>
  <si>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</si>
  <si>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</si>
  <si>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</si>
  <si>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</si>
  <si>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</si>
  <si>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</si>
  <si>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</si>
  <si>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</si>
  <si>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</si>
  <si>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</si>
  <si>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</si>
  <si>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</si>
  <si>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</si>
  <si>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</si>
  <si>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</si>
  <si>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</si>
  <si>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</si>
  <si>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</si>
  <si>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</si>
  <si>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</si>
  <si>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</si>
  <si>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</si>
  <si>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</si>
  <si>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</si>
  <si>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</si>
  <si>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</si>
  <si>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</si>
  <si>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</si>
  <si>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</si>
  <si>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</si>
  <si>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</si>
  <si>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</si>
  <si>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</si>
  <si>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</si>
  <si>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</si>
  <si>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</si>
  <si>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</si>
  <si>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</si>
  <si>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</si>
  <si>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</si>
  <si>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</si>
  <si>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</si>
  <si>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</si>
  <si>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</si>
  <si>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</si>
  <si>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</si>
  <si>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</si>
  <si>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</si>
  <si>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</si>
  <si>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</si>
  <si>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</si>
  <si>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</si>
  <si>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</si>
  <si>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</si>
  <si>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</si>
  <si>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</si>
  <si>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</si>
  <si>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</si>
  <si>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</si>
  <si>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</si>
  <si>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</si>
  <si>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</si>
  <si>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</si>
  <si>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</si>
  <si>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</si>
  <si>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</si>
  <si>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</si>
  <si>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</si>
  <si>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</si>
  <si>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</si>
  <si>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</si>
  <si>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</si>
  <si>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</si>
  <si>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</si>
  <si>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</si>
  <si>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</si>
  <si>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</si>
  <si>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</si>
  <si>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</si>
  <si>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</si>
  <si>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</si>
  <si>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</si>
  <si>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</si>
  <si>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</si>
  <si>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</si>
  <si>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</si>
  <si>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</si>
  <si>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</si>
  <si>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</si>
  <si>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</si>
  <si>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</si>
  <si>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</si>
  <si>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</si>
  <si>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</si>
  <si>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</si>
  <si>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</si>
  <si>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</si>
  <si>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</si>
  <si>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</si>
  <si>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</si>
  <si>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</si>
  <si>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</si>
  <si>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</si>
  <si>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</si>
  <si>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</si>
  <si>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</si>
  <si>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</si>
  <si>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</si>
  <si>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</si>
  <si>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</si>
  <si>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</si>
  <si>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</si>
  <si>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</si>
  <si>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</si>
  <si>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</si>
  <si>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</si>
  <si>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</si>
  <si>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</si>
  <si>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</si>
  <si>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</si>
  <si>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</si>
  <si>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</si>
  <si>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</si>
  <si>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</si>
  <si>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</si>
  <si>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</si>
  <si>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</si>
  <si>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</si>
  <si>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</si>
  <si>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</si>
  <si>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</si>
  <si>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</si>
  <si>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</si>
  <si>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</si>
  <si>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</si>
  <si>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</si>
  <si>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</si>
  <si>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</si>
  <si>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</si>
  <si>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</si>
  <si>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</si>
  <si>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</si>
  <si>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</si>
  <si>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</si>
  <si>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</si>
  <si>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</si>
  <si>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</si>
  <si>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</si>
  <si>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</si>
  <si>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</si>
  <si>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</si>
  <si>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</si>
  <si>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</si>
  <si>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</si>
  <si>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</si>
  <si>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</si>
  <si>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</si>
  <si>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</si>
  <si>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</si>
  <si>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</si>
  <si>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</si>
  <si>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</si>
  <si>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</si>
  <si>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</si>
  <si>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</si>
  <si>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</si>
  <si>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</si>
  <si>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</si>
  <si>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</si>
  <si>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</si>
  <si>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</si>
  <si>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</si>
  <si>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</si>
  <si>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</si>
  <si>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</si>
  <si>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</si>
  <si>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</si>
  <si>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</si>
  <si>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</si>
  <si>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</si>
  <si>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</si>
  <si>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</si>
  <si>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</si>
  <si>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</si>
  <si>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</si>
  <si>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</si>
  <si>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</si>
  <si>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</si>
  <si>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</si>
  <si>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</si>
  <si>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</si>
  <si>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</si>
  <si>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</si>
  <si>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</si>
  <si>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</si>
  <si>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</si>
  <si>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</si>
  <si>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</si>
  <si>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</si>
  <si>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</si>
  <si>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</si>
  <si>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</si>
  <si>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</si>
  <si>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</si>
  <si>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</si>
  <si>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</si>
  <si>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</si>
  <si>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</si>
  <si>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</si>
  <si>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</si>
  <si>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</si>
  <si>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</si>
  <si>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</si>
  <si>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</si>
  <si>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</si>
  <si>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</si>
  <si>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</si>
  <si>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</si>
  <si>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</si>
  <si>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</si>
  <si>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</si>
  <si>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</si>
  <si>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</si>
  <si>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</si>
  <si>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</si>
  <si>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</si>
  <si>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</si>
  <si>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</si>
  <si>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</si>
  <si>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</si>
  <si>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</si>
  <si>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</si>
  <si>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</si>
  <si>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</si>
  <si>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</si>
  <si>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</si>
  <si>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</si>
  <si>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</si>
  <si>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</si>
  <si>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</si>
  <si>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</si>
  <si>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</si>
  <si>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</si>
  <si>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</si>
  <si>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</si>
  <si>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</si>
  <si>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</si>
  <si>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</si>
  <si>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</si>
  <si>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</si>
  <si>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</si>
  <si>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</si>
  <si>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</si>
  <si>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</si>
  <si>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</si>
  <si>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</si>
  <si>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</si>
  <si>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</si>
  <si>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</si>
  <si>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</si>
  <si>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</si>
  <si>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</si>
  <si>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</si>
  <si>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</si>
  <si>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</si>
  <si>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</si>
  <si>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</si>
  <si>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</si>
  <si>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</si>
  <si>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</si>
  <si>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</si>
  <si>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</si>
  <si>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</si>
  <si>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</si>
  <si>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</si>
  <si>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</si>
  <si>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</si>
  <si>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</si>
  <si>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</si>
  <si>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</si>
  <si>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</si>
  <si>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</si>
  <si>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</si>
  <si>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</si>
  <si>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</si>
  <si>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</si>
  <si>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</si>
  <si>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</si>
  <si>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</si>
  <si>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</si>
  <si>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</si>
  <si>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</si>
  <si>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</si>
  <si>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</si>
  <si>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</si>
  <si>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</si>
  <si>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</si>
  <si>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</si>
  <si>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</si>
  <si>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</si>
  <si>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</si>
  <si>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</si>
  <si>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</si>
  <si>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</si>
  <si>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</si>
  <si>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</si>
  <si>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</si>
  <si>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</si>
  <si>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</si>
  <si>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</si>
  <si>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</si>
  <si>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</si>
  <si>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</si>
  <si>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</si>
  <si>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</si>
  <si>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</si>
  <si>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</si>
  <si>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</si>
  <si>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</si>
  <si>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</si>
  <si>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</si>
  <si>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</si>
  <si>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</si>
  <si>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</si>
  <si>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</si>
  <si>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</si>
  <si>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</si>
  <si>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</si>
  <si>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</si>
  <si>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</si>
  <si>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</si>
  <si>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</si>
  <si>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</si>
  <si>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</si>
  <si>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</si>
  <si>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</si>
  <si>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</si>
  <si>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</si>
  <si>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</si>
  <si>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</si>
  <si>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</si>
  <si>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</si>
  <si>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</si>
  <si>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</si>
  <si>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</si>
  <si>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</si>
  <si>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</si>
  <si>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</si>
  <si>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</si>
  <si>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</si>
  <si>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</si>
  <si>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</si>
  <si>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</si>
  <si>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</si>
  <si>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</si>
  <si>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</si>
  <si>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</si>
  <si>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</si>
  <si>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</si>
  <si>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</si>
  <si>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</si>
  <si>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</si>
  <si>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</si>
  <si>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</si>
  <si>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</si>
  <si>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</si>
  <si>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</si>
  <si>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</si>
  <si>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</si>
  <si>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</si>
  <si>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</si>
  <si>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</si>
  <si>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</si>
  <si>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</si>
  <si>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</si>
  <si>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</si>
  <si>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</si>
  <si>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</si>
  <si>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</si>
  <si>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</si>
  <si>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</si>
  <si>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</si>
  <si>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</si>
  <si>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</si>
  <si>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</si>
  <si>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</si>
  <si>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</si>
  <si>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</si>
  <si>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</si>
  <si>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</si>
  <si>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</si>
  <si>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</si>
  <si>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</si>
  <si>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</si>
  <si>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</si>
  <si>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</si>
  <si>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</si>
  <si>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</si>
  <si>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</si>
  <si>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</si>
  <si>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</si>
  <si>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</si>
  <si>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</si>
  <si>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</si>
  <si>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</si>
  <si>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</si>
  <si>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</si>
  <si>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</si>
  <si>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</si>
  <si>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</si>
  <si>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 please update pg in site ARR0903 stuck another team on the way need 90min to reached the site</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</si>
  <si>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</si>
  <si>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</si>
  <si>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</si>
  <si>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</si>
  <si>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</si>
  <si>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</si>
  <si>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</si>
  <si>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</si>
  <si>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</si>
  <si>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</si>
  <si>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</si>
  <si>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</si>
  <si>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</si>
  <si>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</si>
  <si>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</si>
  <si>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</si>
  <si>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</si>
  <si>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</si>
  <si>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</si>
  <si>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PCM-20251210-00000004</t>
  </si>
  <si>
    <t>recteifire module burnet under arrangement</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</si>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</sst>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6" totalsRowShown="0" headerRowDxfId="96" dataDxfId="95" headerRowBorderDxfId="93" tableBorderDxfId="94" totalsRowBorderDxfId="92">
  <autoFilter ref="A1:L1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79" dataDxfId="78" headerRowBorderDxfId="76" tableBorderDxfId="77" totalsRowBorderDxfId="75">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2" dataDxfId="61" headerRowBorderDxfId="59" tableBorderDxfId="60">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6" dataDxfId="45" headerRowBorderDxfId="43" tableBorderDxfId="44" totalsRowBorderDxfId="42">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9" totalsRowShown="0" headerRowDxfId="13" tableBorderDxfId="12">
  <autoFilter ref="A1:L36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338.40106597221893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0.22509374999935972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46001.349491898145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46001.349491898145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46001.349491898145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46001.349491898145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46001.349491898145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46001.349491898145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46001.349491898145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46001.349491898145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46001.349491898145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46001.349491898145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46001.349491898145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46001.349491898145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46001.349491898145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46001.349491898145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46001.349491898145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46001.349491898145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46001.349491898145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46001.349491898145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46001.349491898145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46001.349491898145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46001.349491898145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46001.349491898145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46001.349491898145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46001.349491898145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46001.349491898145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46001.349491898145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46001.349491898145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46001.349491898145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46001.349491898145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46001.349491898145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46001.349491898145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46001.349491898145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46001.349491898145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46001.349491898145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46001.349491898145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46001.349491898145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46001.349491898145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46001.349491898145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46001.349491898145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46001.349491898145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46001.349491898145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46001.349491898145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46001.349491898145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46001.349491898145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46001.349491898145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46001.349491898145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46001.349491898145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46001.349491898145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46001.349491898145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46001.349491898145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46001.349491898145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46001.349491898145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46001.349491898145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46001.349491898145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46001.349491898145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46001.349491898145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46001.349491898145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46001.349491898145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46001.349491898145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46001.349491898145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46001.349491898145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46001.349491898145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46001.349491898145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46001.349491898145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46001.349491898145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46001.349491898145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46001.349491898145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46001.349491898145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46001.349491898145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46001.349491898145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46001.349491898145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46001.349491898145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46001.349491898145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46001.349491898145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46001.349491898145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46001.349491898145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46001.349491898145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46001.349491898145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46001.349491898145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46001.349491898145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46001.349491898145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46001.349491898145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46001.349491898145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46001.349491898145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46001.349491898145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46001.349491898145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46001.349491898145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46001.349491898145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46001.349491898145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46001.349491898145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46001.349491898145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46001.349491898145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46001.349491898145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46001.349491898145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46001.349491898145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46001.349491898145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46001.349491898145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46001.349491898145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46001.349491898145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46001.349491898145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46001.349491898145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46001.349491898145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46001.349491898145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46001.349491898145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46001.349491898145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46001.349491898145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46001.349491898145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46001.349491898145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46001.349491898145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46001.349491898145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46001.349491898145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46001.349491898145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46001.349491898145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46001.349491898145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46001.349491898145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46001.349491898145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46001.349491898145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46001.349491898145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46001.349491898145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46001.349491898145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46001.349491898145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46001.349491898145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46001.349491898145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46001.349491898145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46001.349491898145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46001.349491898145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46001.349491898145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46001.349491898145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46001.349491898145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46001.349491898145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46001.349491898145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46001.349491898145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46001.349491898145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46001.349491898145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46001.349491898145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46001.349491898145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46001.349491898145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46001.349491898145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46001.349491898145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46001.349491898145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46001.349491898145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46001.349491898145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46001.349491898145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46001.349491898145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46001.349491898145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46001.349491898145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46001.349491898145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46001.349491898145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46001.349491898145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46001.349491898145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46001.349491898145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46001.349491898145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46001.349491898145</v>
      </c>
      <c r="H156" s="122"/>
      <c r="I156" s="124" t="str">
        <f>IFERROR(VLOOKUP(D156,DB!A:F,6,0),"")</f>
        <v/>
      </c>
      <c r="J156" s="124" t="str">
        <f>IFERROR(VLOOKUP(D156,DB!A:G,7,0),"")</f>
        <v/>
      </c>
      <c r="K156" s="120"/>
      <c r="L156" s="119" t="str">
        <f>IFERROR(VLOOKUP(D156,DB!A:I,9,0),"")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176.3496539351836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16.962072916663601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3.9941099537027185</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46001.349491898145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46001.349491898145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46001.349491898145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46001.349491898145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46001.349491898145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46001.349491898145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46001.349491898145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46001.349491898145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46001.349491898145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46001.349491898145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46001.349491898145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46001.349491898145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46001.349491898145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46001.349491898145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46001.349491898145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46001.349491898145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46001.349491898145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46001.349491898145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46001.349491898145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46001.349491898145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46001.349491898145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46001.349491898145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46001.349491898145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46001.349491898145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46001.349491898145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46001.349491898145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46001.349491898145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46001.349491898145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46001.349491898145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46001.349491898145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46001.349491898145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46001.349491898145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46001.349491898145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46001.349491898145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46001.349491898145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46001.349491898145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46001.349491898145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46001.349491898145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46001.349491898145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46001.349491898145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46001.349491898145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46001.349491898145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46001.349491898145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46001.349491898145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46001.349491898145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46001.349491898145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46001.349491898145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46001.349491898145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46001.349491898145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46001.349491898145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46001.349491898145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46001.349491898145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46001.349491898145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46001.349491898145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46001.349491898145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46001.349491898145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46001.349491898145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46001.349491898145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46001.349491898145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46001.349491898145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46001.349491898145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46001.349491898145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46001.349491898145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46001.349491898145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46001.349491898145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46001.349491898145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46001.349491898145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46001.349491898145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46001.349491898145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46001.349491898145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46001.349491898145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46001.349491898145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46001.349491898145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46001.349491898145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46001.349491898145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46001.349491898145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46001.349491898145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46001.349491898145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46001.349491898145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46001.349491898145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46001.349491898145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46001.349491898145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46001.349491898145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46001.349491898145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46001.349491898145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46001.349491898145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46001.349491898145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46001.349491898145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46001.349491898145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46001.349491898145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46001.349491898145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46001.349491898145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46001.349491898145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46001.349491898145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46001.349491898145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46001.349491898145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46001.349491898145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46001.349491898145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46001.349491898145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46001.349491898145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46001.349491898145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46001.349491898145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46001.349491898145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46001.349491898145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46001.349491898145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46001.349491898145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46001.349491898145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46001.349491898145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46001.349491898145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46001.349491898145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46001.349491898145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46001.349491898145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46001.349491898145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46001.349491898145</v>
      </c>
      <c r="H119" s="97"/>
      <c r="I119" s="18" t="str">
        <f>IFERROR(VLOOKUP(D119,DB!A:F,6,0),"")</f>
        <v/>
      </c>
      <c r="J119" s="18" t="str">
        <f>IFERROR(VLOOKUP(D119,DB!A:G,7,0),"")</f>
        <v/>
      </c>
      <c r="K119" s="19"/>
      <c r="L119" s="18" t="str">
        <f>IFERROR(VLOOKUP(D119,DB!A:I,9,0),"")</f>
        <v/>
      </c>
    </row>
    <row r="120" spans="1:12" ht="31.5" customHeight="1">
      <c r="A120" s="146"/>
      <c r="B120" s="147" t="str">
        <f>IFERROR(VLOOKUP(D120,DB!A:K,11,0),"")</f>
        <v/>
      </c>
      <c r="C120" s="147"/>
      <c r="D120" s="147"/>
      <c r="E120" s="147"/>
      <c r="F120" s="148"/>
      <c r="G120" s="149">
        <f ca="1">IFERROR(NOW()-F120,"-")</f>
        <v>46001.349491898145</v>
      </c>
      <c r="H120" s="148"/>
      <c r="I120" s="147" t="str">
        <f>IFERROR(VLOOKUP(D120,DB!A:F,6,0),"")</f>
        <v/>
      </c>
      <c r="J120" s="147" t="str">
        <f>IFERROR(VLOOKUP(D120,DB!A:G,7,0),"")</f>
        <v/>
      </c>
      <c r="K120" s="150"/>
      <c r="L120" s="147" t="str">
        <f>IFERROR(VLOOKUP(D120,DB!A:I,9,0),"")</f>
        <v/>
      </c>
    </row>
    <row r="121" spans="1:12" ht="31.5" customHeight="1">
      <c r="A121" s="96"/>
      <c r="B121" s="18" t="str">
        <f>IFERROR(VLOOKUP(D121,DB!A:K,11,0),"")</f>
        <v/>
      </c>
      <c r="C121" s="18"/>
      <c r="D121" s="18"/>
      <c r="E121" s="18"/>
      <c r="F121" s="97"/>
      <c r="G121" s="98">
        <f ca="1">IFERROR(NOW()-F121,"-")</f>
        <v>46001.349491898145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46001.349491898145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46001.349491898145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46001.349491898145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46001.349491898145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46001.349491898145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46001.349491898145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46001.349491898145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46001.349491898145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46001.349491898145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46001.349491898145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46001.349491898145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46001.349491898145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46001.349491898145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46001.349491898145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46001.349491898145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46001.349491898145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46001.349491898145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46001.349491898145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46001.349491898145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46001.349491898145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46001.349491898145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46001.349491898145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46001.349491898145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46001.349491898145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46001.349491898145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46001.349491898145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46001.349491898145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46001.349491898145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46001.349491898145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46001.349491898145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46001.349491898145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46001.349491898145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46001.349491898145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46001.349491898145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46001.349491898145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46001.349491898145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46001.349491898145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46001.349491898145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46001.349491898145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46001.349491898145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46001.349491898145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46001.349491898145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46001.349491898145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46001.349491898145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46001.349491898145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46001.349491898145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46001.349491898145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46001.349491898145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46001.349491898145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46001.349491898145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46001.349491898145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46001.349491898145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46001.349491898145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46001.349491898145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46001.349491898145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46001.349491898145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46001.349491898145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46001.349491898145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46001.349491898145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46001.349491898145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46001.349491898145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46001.349491898145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46001.349491898145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46001.349491898145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46001.349491898145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46001.349491898145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46001.349491898145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46001.349491898145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46001.349491898145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46001.349491898145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46001.349491898145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46001.349491898145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46001.349491898145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46001.349491898145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46001.349491898145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46001.349491898145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46001.349491898145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46001.349491898145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46001.349491898145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46001.349491898145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46001.349491898145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46001.349491898145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46001.349491898145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46001.349491898145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46001.349491898145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46001.349491898145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46001.349491898145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46001.349491898145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46001.349491898145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46001.349491898145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46001.349491898145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46001.349491898145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46001.349491898145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46001.349491898145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46001.349491898145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46001.349491898145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46001.349491898145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46001.349491898145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46001.349491898145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46001.349491898145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46001.349491898145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46001.349491898145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46001.349491898145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46001.349491898145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46001.349491898145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46001.349491898145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46001.349491898145</v>
      </c>
      <c r="H228" s="97"/>
      <c r="I228" s="18" t="str">
        <f>IFERROR(VLOOKUP(D228,DB!A:F,6,0),"")</f>
        <v/>
      </c>
      <c r="J228" s="18" t="str">
        <f>IFERROR(VLOOKUP(D228,DB!A:G,7,0),"")</f>
        <v/>
      </c>
      <c r="K228" s="19"/>
      <c r="L228" s="18" t="str">
        <f>IFERROR(VLOOKUP(D228,DB!A:I,9,0),"")</f>
        <v/>
      </c>
    </row>
    <row r="229" spans="1:12" ht="31.5" customHeight="1">
      <c r="A229" s="146"/>
      <c r="B229" s="147" t="str">
        <f>IFERROR(VLOOKUP(D229,DB!A:K,11,0),"")</f>
        <v/>
      </c>
      <c r="C229" s="147"/>
      <c r="D229" s="147"/>
      <c r="E229" s="147"/>
      <c r="F229" s="148"/>
      <c r="G229" s="149">
        <f ca="1">IFERROR(NOW()-F229,"-")</f>
        <v>46001.349491898145</v>
      </c>
      <c r="H229" s="148"/>
      <c r="I229" s="147" t="str">
        <f>IFERROR(VLOOKUP(D229,DB!A:F,6,0),"")</f>
        <v/>
      </c>
      <c r="J229" s="147" t="str">
        <f>IFERROR(VLOOKUP(D229,DB!A:G,7,0),"")</f>
        <v/>
      </c>
      <c r="K229" s="150"/>
      <c r="L229" s="147"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46001.349491898145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46001.349491898145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46001.349491898145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46001.349491898145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46001.349491898145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46001.349491898145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46001.349491898145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46001.349491898145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46001.349491898145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46001.349491898145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46001.349491898145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46001.349491898145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46001.349491898145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46001.349491898145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46001.349491898145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46001.349491898145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46001.349491898145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46001.349491898145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46001.349491898145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46001.349491898145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46001.349491898145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46001.349491898145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46001.349491898145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46001.349491898145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46001.349491898145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46001.349491898145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46001.349491898145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46001.349491898145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46001.349491898145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46001.349491898145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46001.349491898145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46001.349491898145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46001.349491898145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46001.349491898145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46001.349491898145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46001.349491898145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46001.349491898145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46001.349491898145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46001.349491898145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46001.349491898145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46001.349491898145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46001.349491898145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46001.349491898145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46001.349491898145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46001.349491898145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46001.349491898145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46001.349491898145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46001.349491898145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46001.349491898145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46001.349491898145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46001.349491898145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46001.349491898145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46001.349491898145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46001.349491898145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46001.349491898145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46001.349491898145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46001.349491898145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46001.349491898145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46001.349491898145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46001.349491898145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46001.349491898145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46001.349491898145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46001.349491898145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46001.349491898145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46001.349491898145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46001.349491898145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46001.349491898145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46001.349491898145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46001.349491898145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46001.349491898145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46001.349491898145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46001.349491898145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46001.349491898145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46001.349491898145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46001.349491898145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46001.349491898145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46001.349491898145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46001.349491898145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46001.349491898145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46001.349491898145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46001.349491898145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46001.349491898145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46001.349491898145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46001.349491898145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46001.349491898145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46001.349491898145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46001.349491898145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46001.349491898145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46001.349491898145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46001.349491898145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46001.349491898145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46001.349491898145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46001.349491898145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46001.349491898145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46001.349491898145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46001.349491898145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46001.349491898145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46001.349491898145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46001.349491898145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46001.349491898145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46001.349491898145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46001.349491898145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46001.349491898145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46001.349491898145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46001.349491898145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46001.349491898145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46001.349491898145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46001.349491898145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46001.349491898145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46001.349491898145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46001.349491898145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46001.349491898145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46001.349491898145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46001.349491898145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46001.349491898145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46001.349491898145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46001.349491898145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46001.349491898145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46001.349491898145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46001.349491898145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46001.349491898145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46001.349491898145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46001.349491898145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46001.349491898145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46001.349491898145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46001.349491898145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46001.349491898145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46001.349491898145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46001.349491898145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46001.349491898145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46001.349491898145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46001.349491898145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46001.349491898145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46001.349491898145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46001.349491898145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46001.349491898145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46001.349491898145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46001.349491898145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46001.349491898145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46001.349491898145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46001.349491898145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46001.349491898145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46001.349491898145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46001.349491898145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46001.349491898145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46001.349491898145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46001.349491898145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46001.349491898145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46001.349491898145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46001.349491898145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46001.349491898145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46001.349491898145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46001.349491898145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46001.349491898145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46001.349491898145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46001.349491898145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46001.349491898145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46001.349491898145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46001.349491898145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46001.349491898145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46001.349491898145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46001.349491898145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46001.349491898145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46001.349491898145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46001.349491898145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46001.349491898145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46001.349491898145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46001.349491898145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46001.349491898145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46001.349491898145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46001.349491898145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46001.349491898145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46001.349491898145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46001.349491898145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46001.349491898145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46001.349491898145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46001.349491898145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46001.349491898145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46001.349491898145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46001.349491898145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46001.349491898145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46001.349491898145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46001.349491898145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46001.349491898145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46001.349491898145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46001.349491898145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46001.349491898145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46001.349491898145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46001.349491898145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46001.349491898145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46001.349491898145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46001.349491898145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46001.349491898145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46001.349491898145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46001.349491898145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46001.349491898145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46001.349491898145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46001.349491898145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46001.349491898145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46001.349491898145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46001.349491898145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46001.349491898145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46001.349491898145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46001.349491898145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46001.349491898145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46001.349491898145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46001.349491898145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46001.349491898145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46001.349491898145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46001.349491898145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46001.349491898145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46001.349491898145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46001.349491898145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46001.349491898145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46001.349491898145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46001.349491898145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46001.349491898145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46001.349491898145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46001.349491898145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46001.349491898145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46001.349491898145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46001.349491898145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46001.349491898145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46001.349491898145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46001.349491898145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46001.349491898145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46001.349491898145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46001.349491898145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46001.349491898145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46001.349491898145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46001.349491898145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46001.349491898145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46001.349491898145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46001.349491898145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46001.349491898145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46001.349491898145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46001.349491898145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46001.349491898145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46001.349491898145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46001.349491898145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46001.349491898145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46001.349491898145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46001.349491898145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46001.349491898145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46001.349491898145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46001.349491898145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46001.349491898145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46001.349491898145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46001.349491898145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46001.349491898145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46001.349491898145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46001.349491898145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46001.349491898145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46001.349491898145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46001.349491898145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46001.349491898145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46001.349491898145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46001.349491898145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46001.349491898145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46001.349491898145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46001.349491898145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46001.349491898145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46001.349491898145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46001.349491898145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46001.349491898145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46001.349491898145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46001.349491898145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46001.349491898145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46001.349491898145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46001.349491898145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46001.349491898145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46001.349491898145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46001.349491898145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46001.349491898145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46001.349491898145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46001.349491898145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46001.349491898145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46001.349491898145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46001.349491898145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46001.349491898145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46001.349491898145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46001.349491898145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46001.349491898145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46001.349491898145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46001.349491898145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46001.349491898145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46001.349491898145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46001.349491898145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46001.349491898145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46001.349491898145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46001.349491898145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46001.349491898145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46001.349491898145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46001.349491898145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46001.349491898145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46001.349491898145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46001.349491898145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46001.349491898145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46001.349491898145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46001.349491898145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46001.349491898145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46001.349491898145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46001.349491898145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46001.349491898145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46001.349491898145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46001.349491898145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46001.349491898145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46001.349491898145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46001.349491898145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46001.349491898145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46001.349491898145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46001.349491898145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46001.349491898145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46001.349491898145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46001.349491898145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46001.349491898145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46001.349491898145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46001.349491898145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46001.349491898145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46001.349491898145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46001.349491898145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46001.349491898145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46001.349491898145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46001.349491898145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46001.349491898145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46001.349491898145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46001.349491898145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46001.349491898145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46001.349491898145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46001.349491898145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46001.349491898145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46001.349491898145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46001.349491898145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46001.349491898145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46001.349491898145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46001.349491898145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46001.349491898145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46001.349491898145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46001.349491898145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46001.349491898145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46001.349491898145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46001.349491898145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46001.349491898145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46001.349491898145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46001.349491898145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46001.349491898145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46001.349491898145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46001.349491898145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46001.349491898145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46001.349491898145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46001.349491898145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46001.349491898145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46001.349491898145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46001.349491898145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46001.349491898145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46001.349491898145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46001.349491898145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46001.349491898145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46001.349491898145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46001.349491898145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46001.349491898145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46001.349491898145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46001.349491898145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46001.349491898145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46001.349491898145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46001.349491898145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46001.349491898145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46001.349491898145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46001.349491898145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46001.349491898145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46001.349491898145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46001.349491898145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46001.349491898145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46001.349491898145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46001.349491898145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46001.349491898145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46001.349491898145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46001.349491898145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46001.349491898145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46001.349491898145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46001.349491898145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46001.349491898145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46001.349491898145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46001.349491898145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46001.349491898145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46001.349491898145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46001.349491898145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46001.349491898145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46001.349491898145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46001.349491898145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46001.349491898145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46001.349491898145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46001.349491898145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46001.349491898145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46001.349491898145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46001.349491898145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46001.349491898145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46001.349491898145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46001.349491898145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46001.349491898145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46001.349491898145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46001.349491898145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46001.349491898145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46001.349491898145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46001.349491898145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46001.349491898145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46001.349491898145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46001.349491898145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46001.349491898145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46001.349491898145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46001.349491898145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46001.349491898145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46001.349491898145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46001.349491898145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46001.349491898145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46001.349491898145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46001.349491898145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46001.349491898145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46001.349491898145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46001.349491898145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46001.349491898145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46001.349491898145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46001.349491898145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46001.349491898145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46001.349491898145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46001.349491898145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46001.349491898145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46001.349491898145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46001.349491898145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46001.349491898145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46001.349491898145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46001.349491898145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46001.349491898145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46001.349491898145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46001.349491898145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46001.349491898145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46001.349491898145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46001.349491898145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46001.349491898145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46001.349491898145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46001.349491898145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46001.349491898145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46001.349491898145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46001.349491898145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46001.349491898145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46001.349491898145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46001.349491898145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46001.349491898145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46001.349491898145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46001.349491898145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46001.349491898145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46001.349491898145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46001.349491898145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46001.349491898145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46001.349491898145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46001.349491898145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46001.349491898145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46001.349491898145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46001.349491898145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46001.349491898145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46001.349491898145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46001.349491898145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46001.349491898145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46001.349491898145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46001.349491898145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46001.349491898145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46001.349491898145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46001.349491898145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46001.349491898145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46001.349491898145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46001.349491898145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46001.349491898145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46001.349491898145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46001.349491898145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46001.349491898145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46001.349491898145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46001.349491898145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46001.349491898145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46001.349491898145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46001.349491898145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46001.349491898145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46001.349491898145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46001.349491898145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46001.349491898145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46001.349491898145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46001.349491898145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46001.349491898145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46001.349491898145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46001.349491898145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46001.349491898145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46001.349491898145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46001.349491898145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46001.349491898145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46001.349491898145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46001.349491898145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46001.349491898145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46001.349491898145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46001.349491898145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46001.349491898145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46001.349491898145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46001.349491898145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46001.349491898145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46001.349491898145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46001.349491898145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46001.349491898145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46001.349491898145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46001.349491898145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46001.349491898145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46001.349491898145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46001.349491898145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46001.349491898145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46001.349491898145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46001.349491898145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46001.349491898145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46001.349491898145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46001.349491898145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46001.349491898145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46001.349491898145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46001.349491898145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46001.349491898145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46001.349491898145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46001.349491898145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46001.349491898145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46001.349491898145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46001.349491898145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46001.349491898145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46001.349491898145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46001.349491898145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46001.349491898145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46001.349491898145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46001.349491898145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46001.349491898145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46001.349491898145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46001.349491898145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46001.349491898145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46001.349491898145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46001.349491898145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46001.349491898145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46001.349491898145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46001.349491898145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46001.349491898145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46001.349491898145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46001.349491898145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46001.349491898145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46001.349491898145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46001.349491898145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46001.349491898145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46001.349491898145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46001.349491898145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46001.349491898145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46001.349491898145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46001.349491898145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46001.349491898145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46001.349491898145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46001.349491898145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46001.349491898145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46001.349491898145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46001.349491898145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46001.349491898145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46001.349491898145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46001.349491898145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46001.349491898145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46001.349491898145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46001.349491898145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46001.349491898145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46001.349491898145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46001.349491898145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46001.349491898145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46001.349491898145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46001.349491898145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46001.349491898145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46001.349491898145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46001.349491898145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46001.349491898145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46001.349491898145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46001.349491898145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46001.349491898145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46001.349491898145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46001.349491898145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46001.349491898145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46001.349491898145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46001.349491898145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46001.349491898145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46001.349491898145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46001.349491898145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46001.349491898145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46001.349491898145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46001.349491898145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46001.349491898145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46001.349491898145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46001.349491898145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46001.349491898145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46001.349491898145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46001.349491898145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46001.349491898145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46001.349491898145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46001.349491898145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46001.349491898145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46001.349491898145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46001.349491898145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46001.349491898145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46001.349491898145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46001.349491898145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46001.349491898145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46001.349491898145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46001.349491898145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46001.349491898145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46001.349491898145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46001.349491898145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46001.349491898145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46001.349491898145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46001.349491898145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46001.349491898145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46001.349491898145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46001.349491898145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46001.349491898145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46001.349491898145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46001.349491898145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46001.349491898145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46001.349491898145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46001.349491898145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46001.349491898145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46001.349491898145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46001.349491898145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46001.349491898145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46001.349491898145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46001.349491898145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46001.349491898145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46001.349491898145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46001.349491898145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46001.349491898145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46001.349491898145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46001.349491898145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46001.349491898145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46001.349491898145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46001.349491898145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46001.349491898145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46001.349491898145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46001.349491898145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46001.349491898145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46001.349491898145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46001.349491898145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46001.349491898145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46001.349491898145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46001.349491898145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46001.349491898145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46001.349491898145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46001.349491898145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46001.349491898145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46001.349491898145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46001.349491898145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46001.349491898145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46001.349491898145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46001.349491898145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46001.349491898145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46001.349491898145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46001.349491898145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46001.349491898145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46001.349491898145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46001.349491898145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46001.349491898145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46001.349491898145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46001.349491898145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46001.349491898145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46001.349491898145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46001.349491898145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46001.349491898145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46001.349491898145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46001.349491898145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46001.349491898145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46001.349491898145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46001.349491898145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46001.349491898145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46001.349491898145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46001.349491898145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46001.349491898145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46001.349491898145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46001.349491898145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46001.349491898145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46001.349491898145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46001.349491898145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46001.349491898145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46001.349491898145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46001.349491898145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46001.349491898145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46001.349491898145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46001.349491898145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46001.349491898145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46001.349491898145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46001.349491898145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46001.349491898145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46001.349491898145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46001.349491898145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46001.349491898145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46001.349491898145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46001.349491898145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46001.349491898145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46001.349491898145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46001.349491898145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46001.349491898145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46001.349491898145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46001.349491898145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46001.349491898145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46001.349491898145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46001.349491898145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46001.349491898145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46001.349491898145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46001.349491898145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46001.349491898145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46001.349491898145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46001.349491898145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46001.349491898145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46001.349491898145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46001.349491898145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46001.349491898145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46001.349491898145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46001.349491898145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46001.349491898145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46001.349491898145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46001.349491898145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46001.349491898145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46001.349491898145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46001.349491898145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46001.349491898145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46001.349491898145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46001.349491898145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46001.349491898145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46001.349491898145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46001.349491898145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46001.349491898145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46001.349491898145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46001.349491898145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46001.349491898145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46001.349491898145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46001.349491898145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46001.349491898145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46001.349491898145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46001.349491898145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46001.349491898145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46001.349491898145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46001.349491898145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46001.349491898145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46001.349491898145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46001.349491898145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46001.349491898145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46001.349491898145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46001.349491898145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46001.349491898145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46001.349491898145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46001.349491898145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46001.349491898145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46001.349491898145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46001.349491898145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46001.349491898145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46001.349491898145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46001.349491898145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46001.349491898145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46001.349491898145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46001.349491898145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46001.349491898145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46001.349491898145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46001.349491898145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46001.349491898145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46001.349491898145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46001.349491898145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46001.349491898145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46001.349491898145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46001.349491898145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46001.349491898145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46001.349491898145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46001.349491898145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46001.349491898145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46001.349491898145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46001.349491898145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46001.349491898145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46001.349491898145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46001.349491898145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46001.349491898145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46001.349491898145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46001.349491898145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46001.349491898145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46001.349491898145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46001.349491898145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46001.349491898145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46001.349491898145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46001.349491898145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46001.349491898145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46001.349491898145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46001.349491898145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46001.349491898145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46001.349491898145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46001.349491898145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46001.349491898145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46001.349491898145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46001.349491898145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46001.349491898145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46001.349491898145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46001.349491898145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46001.349491898145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46001.349491898145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46001.349491898145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46001.349491898145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46001.349491898145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46001.349491898145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46001.349491898145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46001.349491898145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46001.349491898145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46001.349491898145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46001.349491898145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46001.349491898145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46001.349491898145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46001.349491898145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46001.349491898145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46001.349491898145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46001.349491898145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46001.349491898145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46001.349491898145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46001.349491898145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46001.349491898145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46001.349491898145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46001.349491898145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46001.349491898145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46001.349491898145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46001.349491898145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46001.349491898145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46001.349491898145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46001.349491898145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46001.349491898145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46001.349491898145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46001.349491898145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46001.349491898145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46001.349491898145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46001.349491898145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46001.349491898145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46001.349491898145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46001.349491898145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46001.349491898145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46001.349491898145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46001.349491898145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46001.349491898145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46001.349491898145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46001.349491898145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46001.349491898145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46001.349491898145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46001.349491898145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46001.349491898145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46001.349491898145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46001.349491898145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46001.349491898145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46001.349491898145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46001.349491898145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46001.349491898145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46001.349491898145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46001.349491898145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46001.349491898145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46001.349491898145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46001.349491898145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46001.349491898145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46001.349491898145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46001.349491898145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46001.349491898145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46001.349491898145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46001.349491898145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46001.349491898145</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297.86877430554887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2.5553483796247747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46001.349491898145</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28" ca="1" si="1">IFERROR(NOW()-F5,"")</f>
        <v>1.0312627314779093</v>
      </c>
      <c r="H5" s="91">
        <v>46000.411770833336</v>
      </c>
      <c r="I5" s="107" t="str">
        <f>IFERROR(VLOOKUP(D5,DB!A:F,6,0),"")</f>
        <v>Generator-SG</v>
      </c>
      <c r="J5" s="107" t="str">
        <f>IFERROR(VLOOKUP(D5,DB!A:G,7,0),"")</f>
        <v>No BB Shifted</v>
      </c>
      <c r="K5" s="93" t="s">
        <v>39128</v>
      </c>
      <c r="L5" s="87" t="str">
        <f>IFERROR(VLOOKUP(D5,DB!A:I,9,0),"")</f>
        <v>Latis</v>
      </c>
    </row>
    <row r="6" spans="1:16" s="94" customFormat="1" ht="15" customHeight="1">
      <c r="A6" s="154" t="s">
        <v>39129</v>
      </c>
      <c r="B6" s="107" t="str">
        <f>IFERROR(VLOOKUP(D6,DB!A:K,11,0),"")</f>
        <v>R4</v>
      </c>
      <c r="C6" s="89">
        <v>1</v>
      </c>
      <c r="D6" s="87" t="s">
        <v>29641</v>
      </c>
      <c r="E6" s="90" t="s">
        <v>39106</v>
      </c>
      <c r="F6" s="91">
        <v>46001.002905092595</v>
      </c>
      <c r="G6" s="92">
        <f ca="1">IFERROR(NOW()-F6,"")</f>
        <v>0.3465868055500323</v>
      </c>
      <c r="H6" s="91">
        <v>46000.455555555556</v>
      </c>
      <c r="I6" s="107" t="str">
        <f>IFERROR(VLOOKUP(D6,DB!A:F,6,0),"")</f>
        <v>SCECO</v>
      </c>
      <c r="J6" s="107" t="str">
        <f>IFERROR(VLOOKUP(D6,DB!A:G,7,0),"")</f>
        <v>Vandalized</v>
      </c>
      <c r="K6" s="93" t="s">
        <v>39130</v>
      </c>
      <c r="L6" s="87" t="str">
        <f>IFERROR(VLOOKUP(D6,DB!A:I,9,0),"")</f>
        <v>Latis</v>
      </c>
    </row>
    <row r="7" spans="1:16" ht="15" customHeight="1">
      <c r="A7" s="107" t="s">
        <v>39125</v>
      </c>
      <c r="B7" s="107" t="str">
        <f>IFERROR(VLOOKUP(D7,DB!A:K,11,0),"")</f>
        <v>R4</v>
      </c>
      <c r="C7" s="89">
        <v>2</v>
      </c>
      <c r="D7" s="87" t="s">
        <v>28682</v>
      </c>
      <c r="E7" s="90" t="s">
        <v>39106</v>
      </c>
      <c r="F7" s="91"/>
      <c r="G7" s="92">
        <f t="shared" ca="1" si="1"/>
        <v>46001.349491898145</v>
      </c>
      <c r="H7" s="91">
        <v>46000.572280092594</v>
      </c>
      <c r="I7" s="107" t="str">
        <f>IFERROR(VLOOKUP(D7,DB!A:F,6,0),"")</f>
        <v>SCECO</v>
      </c>
      <c r="J7" s="107" t="str">
        <f>IFERROR(VLOOKUP(D7,DB!A:G,7,0),"")</f>
        <v>Dead</v>
      </c>
      <c r="K7" s="93" t="s">
        <v>39131</v>
      </c>
      <c r="L7" s="87" t="str">
        <f>IFERROR(VLOOKUP(D7,DB!A:I,9,0),"")</f>
        <v>Latis</v>
      </c>
    </row>
    <row r="8" spans="1:16" ht="15" customHeight="1">
      <c r="A8" s="107"/>
      <c r="B8" s="107" t="str">
        <f>IFERROR(VLOOKUP(D8,DB!A:K,11,0),"")</f>
        <v/>
      </c>
      <c r="C8" s="89"/>
      <c r="D8" s="87"/>
      <c r="E8" s="90"/>
      <c r="F8" s="91"/>
      <c r="G8" s="92">
        <f t="shared" ca="1" si="1"/>
        <v>46001.349491898145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46001.349491898145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46001.349491898145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46001.349491898145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46001.349491898145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46001.349491898145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46001.349491898145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46001.349491898145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46001.349491898145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46001.349491898145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46001.349491898145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46001.349491898145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46001.349491898145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46001.349491898145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46001.349491898145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46001.349491898145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46001.349491898145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46001.349491898145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46001.349491898145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46001.349491898145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46001.349491898145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ref="G29:G74" ca="1" si="2">IFERROR(NOW()-F29,"")</f>
        <v>46001.349491898145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2"/>
        <v>46001.349491898145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2"/>
        <v>46001.349491898145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2"/>
        <v>46001.349491898145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2"/>
        <v>46001.349491898145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46001.349491898145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46001.349491898145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46001.349491898145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46001.349491898145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46001.349491898145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46001.349491898145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46001.349491898145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46001.349491898145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46001.349491898145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46001.349491898145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46001.349491898145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46001.349491898145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46001.349491898145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46001.349491898145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46001.349491898145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46001.349491898145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46001.349491898145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46001.349491898145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46001.349491898145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46001.349491898145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46001.349491898145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46001.349491898145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46001.349491898145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46001.349491898145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46001.349491898145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46001.349491898145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46001.349491898145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46001.349491898145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46001.349491898145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46001.349491898145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46001.349491898145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46001.349491898145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46001.349491898145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46001.349491898145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46001.349491898145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46001.349491898145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46001.349491898145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46001.349491898145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46001.349491898145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46001.349491898145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46001.349491898145</v>
      </c>
      <c r="H74" s="91"/>
      <c r="I74" s="107" t="str">
        <f>IFERROR(VLOOKUP(D74,DB!A:F,6,0),"")</f>
        <v/>
      </c>
      <c r="J74" s="107"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IFERROR(VLOOKUP(D2,[1]DB!A:K,11,0),"")</f>
        <v>R5</v>
      </c>
      <c r="C2" s="37">
        <v>3</v>
      </c>
      <c r="D2" s="100" t="s">
        <v>36085</v>
      </c>
      <c r="E2" s="37" t="s">
        <v>39106</v>
      </c>
      <c r="F2" s="38">
        <v>45891.832060185188</v>
      </c>
      <c r="G2" s="102">
        <f ca="1">IFERROR(NOW()-F2,"")</f>
        <v>109.51743171295675</v>
      </c>
      <c r="H2" s="38">
        <v>45891.790393518517</v>
      </c>
      <c r="I2" s="37" t="str">
        <f>IFERROR(VLOOKUP(D2,[1]DB!A:F,6,0),"")</f>
        <v>Generator-SG</v>
      </c>
      <c r="J2" s="37" t="str">
        <f>IFERROR(VLOOKUP(D2,[1]DB!A:G,7,0),"")</f>
        <v>Vandalized</v>
      </c>
      <c r="K2" s="37" t="s">
        <v>39133</v>
      </c>
      <c r="L2" s="37" t="str">
        <f>IFERROR(VLOOKUP(D2,[1]DB!A:I,9,0),"")</f>
        <v>Latis</v>
      </c>
      <c r="M2" s="99"/>
    </row>
    <row r="3" spans="1:13" s="39" customFormat="1" ht="30.75">
      <c r="A3" s="37" t="s">
        <v>39134</v>
      </c>
      <c r="B3" s="37" t="str">
        <f>IFERROR(VLOOKUP(D3,[1]DB!A:K,11,0),"")</f>
        <v>R5</v>
      </c>
      <c r="C3" s="37">
        <v>1</v>
      </c>
      <c r="D3" s="37" t="s">
        <v>33407</v>
      </c>
      <c r="E3" s="37" t="s">
        <v>39111</v>
      </c>
      <c r="F3" s="38">
        <v>45926.188877314817</v>
      </c>
      <c r="G3" s="102">
        <f t="shared" ref="G3" ca="1" si="0">IFERROR(NOW()-F3,"")</f>
        <v>75.160614583328424</v>
      </c>
      <c r="H3" s="38">
        <v>45926.158159722225</v>
      </c>
      <c r="I3" s="37" t="str">
        <f>IFERROR(VLOOKUP(D3,[1]DB!A:F,6,0),"")</f>
        <v>SCECO</v>
      </c>
      <c r="J3" s="37" t="str">
        <f>IFERROR(VLOOKUP(D3,[1]DB!A:G,7,0),"")</f>
        <v>Good</v>
      </c>
      <c r="K3" s="37" t="s">
        <v>39135</v>
      </c>
      <c r="L3" s="37" t="str">
        <f>IFERROR(VLOOKUP(D3,[1]DB!A:I,9,0),"")</f>
        <v>Latis</v>
      </c>
      <c r="M3" s="99"/>
    </row>
    <row r="4" spans="1:13" s="39" customFormat="1" ht="45.75" customHeight="1">
      <c r="A4" s="103" t="s">
        <v>39136</v>
      </c>
      <c r="B4" s="103" t="str">
        <f>IFERROR(VLOOKUP(D4,[1]DB!A:K,11,0),"")</f>
        <v>R5</v>
      </c>
      <c r="C4" s="103">
        <v>1</v>
      </c>
      <c r="D4" s="103" t="s">
        <v>34832</v>
      </c>
      <c r="E4" s="103" t="s">
        <v>39111</v>
      </c>
      <c r="F4" s="104">
        <v>45948.661111111112</v>
      </c>
      <c r="G4" s="105">
        <f t="shared" ref="G4" ca="1" si="1">IFERROR(NOW()-F4,"")</f>
        <v>52.688380787032656</v>
      </c>
      <c r="H4" s="104">
        <v>45948.661111111112</v>
      </c>
      <c r="I4" s="103" t="str">
        <f>IFERROR(VLOOKUP(D4,[1]DB!A:F,6,0),"")</f>
        <v>SCECO</v>
      </c>
      <c r="J4" s="103" t="str">
        <f>IFERROR(VLOOKUP(D4,[1]DB!A:G,7,0),"")</f>
        <v>Dead</v>
      </c>
      <c r="K4" s="103" t="s">
        <v>39137</v>
      </c>
      <c r="L4" s="103" t="str">
        <f>IFERROR(VLOOKUP(D4,[1]DB!A:I,9,0),"")</f>
        <v>Latis</v>
      </c>
    </row>
    <row r="5" spans="1:13" s="39" customFormat="1" ht="30.75">
      <c r="A5" s="103" t="s">
        <v>39138</v>
      </c>
      <c r="B5" s="103" t="str">
        <f>IFERROR(VLOOKUP(D5,[1]DB!A:K,11,0),"")</f>
        <v>R5</v>
      </c>
      <c r="C5" s="103">
        <v>1</v>
      </c>
      <c r="D5" s="103" t="s">
        <v>36592</v>
      </c>
      <c r="E5" s="103" t="s">
        <v>39106</v>
      </c>
      <c r="F5" s="104">
        <v>45981.373298611114</v>
      </c>
      <c r="G5" s="105">
        <f ca="1">IFERROR(NOW()-F5,"")</f>
        <v>19.976193287031492</v>
      </c>
      <c r="H5" s="132">
        <v>45981.360798611109</v>
      </c>
      <c r="I5" s="103" t="str">
        <f>IFERROR(VLOOKUP(D5,[1]DB!A:F,6,0),"")</f>
        <v>SCECO</v>
      </c>
      <c r="J5" s="103" t="str">
        <f>IFERROR(VLOOKUP(D5,[1]DB!A:G,7,0),"")</f>
        <v>Dead</v>
      </c>
      <c r="K5" s="103" t="s">
        <v>39139</v>
      </c>
      <c r="L5" s="103" t="str">
        <f>IFERROR(VLOOKUP(D5,[1]DB!A:I,9,0),"")</f>
        <v>Latis</v>
      </c>
    </row>
    <row r="6" spans="1:13">
      <c r="A6" s="37" t="s">
        <v>39140</v>
      </c>
      <c r="B6" s="37" t="str">
        <f>IFERROR(VLOOKUP(D6,[1]DB!A:K,11,0),"")</f>
        <v>R5</v>
      </c>
      <c r="C6" s="37">
        <v>1</v>
      </c>
      <c r="D6" s="37" t="s">
        <v>37850</v>
      </c>
      <c r="E6" s="37" t="s">
        <v>39106</v>
      </c>
      <c r="F6" s="38">
        <v>45997.107488425929</v>
      </c>
      <c r="G6" s="131">
        <f t="shared" ref="G6" ca="1" si="2">IFERROR(NOW()-F6,"")</f>
        <v>4.2420034722163109</v>
      </c>
      <c r="H6" s="38">
        <v>45997.093599537038</v>
      </c>
      <c r="I6" s="37" t="str">
        <f>IFERROR(VLOOKUP(D6,[1]DB!A:F,6,0),"")</f>
        <v>SCECO</v>
      </c>
      <c r="J6" s="37" t="str">
        <f>IFERROR(VLOOKUP(D6,[1]DB!A:G,7,0),"")</f>
        <v>In progress</v>
      </c>
      <c r="K6" s="37" t="s">
        <v>39141</v>
      </c>
      <c r="L6" s="37" t="str">
        <f>IFERROR(VLOOKUP(D6,[1]DB!A:I,9,0),"")</f>
        <v>Latis</v>
      </c>
    </row>
    <row r="7" spans="1:13">
      <c r="A7" s="37"/>
      <c r="B7" s="37" t="str">
        <f>IFERROR(VLOOKUP(D7,[1]DB!A:K,11,0),"")</f>
        <v/>
      </c>
      <c r="C7" s="37"/>
      <c r="D7" s="153"/>
      <c r="E7" s="37"/>
      <c r="F7" s="38"/>
      <c r="G7" s="131">
        <f ca="1">IFERROR(NOW()-F7,"")</f>
        <v>46001.349491898145</v>
      </c>
      <c r="H7" s="38"/>
      <c r="I7" s="37" t="str">
        <f>IFERROR(VLOOKUP(D7,[1]DB!A:F,6,0),"")</f>
        <v/>
      </c>
      <c r="J7" s="37" t="str">
        <f>IFERROR(VLOOKUP(D7,[1]DB!A:G,7,0),"")</f>
        <v/>
      </c>
      <c r="K7" s="37"/>
      <c r="L7" s="37" t="str">
        <f>IFERROR(VLOOKUP(D7,[1]DB!A:I,9,0),"")</f>
        <v/>
      </c>
    </row>
    <row r="8" spans="1:13">
      <c r="A8" s="37"/>
      <c r="B8" s="37" t="str">
        <f>IFERROR(VLOOKUP(D8,[1]DB!A:K,11,0),"")</f>
        <v/>
      </c>
      <c r="C8" s="37"/>
      <c r="D8" s="37"/>
      <c r="E8" s="37"/>
      <c r="F8" s="38"/>
      <c r="G8" s="131">
        <f ca="1">IFERROR(NOW()-F8,"")</f>
        <v>46001.349491898145</v>
      </c>
      <c r="H8" s="38"/>
      <c r="I8" s="37" t="str">
        <f>IFERROR(VLOOKUP(D8,[1]DB!A:F,6,0),"")</f>
        <v/>
      </c>
      <c r="J8" s="37" t="str">
        <f>IFERROR(VLOOKUP(D8,[1]DB!A:G,7,0),"")</f>
        <v/>
      </c>
      <c r="K8" s="37"/>
      <c r="L8" s="37" t="str">
        <f>IFERROR(VLOOKUP(D8,[1]DB!A:I,9,0),"")</f>
        <v/>
      </c>
    </row>
    <row r="9" spans="1:13">
      <c r="A9" s="37"/>
      <c r="B9" s="37" t="str">
        <f>IFERROR(VLOOKUP(D9,[1]DB!A:K,11,0),"")</f>
        <v/>
      </c>
      <c r="C9" s="37"/>
      <c r="D9"/>
      <c r="E9" s="37"/>
      <c r="F9" s="38"/>
      <c r="G9" s="131">
        <f ca="1">IFERROR(NOW()-F9,"")</f>
        <v>46001.349491898145</v>
      </c>
      <c r="H9" s="38"/>
      <c r="I9" s="37" t="str">
        <f>IFERROR(VLOOKUP(D9,[1]DB!A:F,6,0),"")</f>
        <v/>
      </c>
      <c r="J9" s="37" t="str">
        <f>IFERROR(VLOOKUP(D9,[1]DB!A:G,7,0),"")</f>
        <v/>
      </c>
      <c r="K9" s="37"/>
      <c r="L9" s="37" t="str">
        <f>IFERROR(VLOOKUP(D9,[1]DB!A:I,9,0),"")</f>
        <v/>
      </c>
    </row>
    <row r="10" spans="1:13">
      <c r="A10" s="37"/>
      <c r="B10" s="37" t="str">
        <f>IFERROR(VLOOKUP(D10,[1]DB!A:K,11,0),"")</f>
        <v/>
      </c>
      <c r="C10" s="37"/>
      <c r="D10" s="37"/>
      <c r="E10" s="37"/>
      <c r="F10" s="38"/>
      <c r="G10" s="131">
        <f ca="1">IFERROR(NOW()-F10,"")</f>
        <v>46001.349491898145</v>
      </c>
      <c r="H10" s="38"/>
      <c r="I10" s="37" t="str">
        <f>IFERROR(VLOOKUP(D10,[1]DB!A:F,6,0),"")</f>
        <v/>
      </c>
      <c r="J10" s="37" t="str">
        <f>IFERROR(VLOOKUP(D10,[1]DB!A:G,7,0),"")</f>
        <v/>
      </c>
      <c r="K10" s="37"/>
      <c r="L10" s="37" t="str">
        <f>IFERROR(VLOOKUP(D10,[1]DB!A:I,9,0),"")</f>
        <v/>
      </c>
    </row>
    <row r="11" spans="1:13">
      <c r="A11" s="37"/>
      <c r="B11" s="37" t="str">
        <f>IFERROR(VLOOKUP(D11,[1]DB!A:K,11,0),"")</f>
        <v/>
      </c>
      <c r="C11" s="37"/>
      <c r="D11"/>
      <c r="E11" s="37"/>
      <c r="F11" s="38"/>
      <c r="G11" s="131">
        <f ca="1">IFERROR(NOW()-F11,"")</f>
        <v>46001.349491898145</v>
      </c>
      <c r="H11" s="38"/>
      <c r="I11" s="37" t="str">
        <f>IFERROR(VLOOKUP(D11,[1]DB!A:F,6,0),"")</f>
        <v/>
      </c>
      <c r="J11" s="37" t="str">
        <f>IFERROR(VLOOKUP(D11,[1]DB!A:G,7,0),"")</f>
        <v/>
      </c>
      <c r="K11" s="37"/>
      <c r="L11" s="37" t="str">
        <f>IFERROR(VLOOKUP(D11,[1]DB!A:I,9,0),"")</f>
        <v/>
      </c>
    </row>
    <row r="12" spans="1:13">
      <c r="A12" s="37"/>
      <c r="B12" s="37" t="str">
        <f>IFERROR(VLOOKUP(D12,[1]DB!A:K,11,0),"")</f>
        <v/>
      </c>
      <c r="C12" s="37"/>
      <c r="D12" s="37"/>
      <c r="E12" s="37"/>
      <c r="F12" s="38"/>
      <c r="G12" s="131">
        <f ca="1">IFERROR(NOW()-F12,"")</f>
        <v>46001.349491898145</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46001.349491898145</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46001.349491898145</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46001.349491898145</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46001.349491898145</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46001.349491898145</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46001.349491898145</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46001.349491898145</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46001.349491898145</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46001.349491898145</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46001.349491898145</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46001.349491898145</v>
      </c>
      <c r="H23" s="38"/>
      <c r="I23" s="37" t="str">
        <f>IFERROR(VLOOKUP(D23,[1]DB!A:F,6,0),"")</f>
        <v/>
      </c>
      <c r="J23" s="37" t="str">
        <f>IFERROR(VLOOKUP(D23,[1]DB!A:G,7,0),"")</f>
        <v/>
      </c>
      <c r="K23" s="37"/>
      <c r="L23" s="37" t="str">
        <f>IFERROR(VLOOKUP(D23,[1]DB!A:I,9,0),"")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9"/>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 ca="1" si="0">IFERROR(NOW()-F2,"-")</f>
        <v>46001.349491898145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46001.349491898145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ref="G4:G67" ca="1" si="1">IFERROR(NOW()-F4,"-")</f>
        <v>46001.349491898145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1"/>
        <v>46001.349491898145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1"/>
        <v>46001.349491898145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1"/>
        <v>46001.349491898145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1"/>
        <v>46001.349491898145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1"/>
        <v>46001.349491898145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46001.349491898145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46001.349491898145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46001.349491898145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46001.349491898145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46001.349491898145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46001.349491898145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46001.349491898145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46001.349491898145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46001.349491898145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46001.349491898145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46001.349491898145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46001.349491898145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46001.349491898145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46001.349491898145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46001.349491898145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46001.349491898145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46001.349491898145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46001.349491898145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46001.349491898145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46001.349491898145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46001.349491898145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46001.349491898145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46001.349491898145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46001.349491898145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46001.349491898145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46001.349491898145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46001.349491898145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46001.349491898145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46001.349491898145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46001.349491898145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46001.349491898145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46001.349491898145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46001.349491898145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46001.349491898145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46001.349491898145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46001.349491898145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46001.349491898145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46001.349491898145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46001.349491898145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46001.349491898145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46001.349491898145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46001.349491898145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46001.349491898145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46001.349491898145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46001.349491898145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46001.349491898145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46001.349491898145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46001.349491898145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46001.349491898145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46001.349491898145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46001.349491898145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46001.349491898145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46001.349491898145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46001.349491898145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46001.349491898145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46001.349491898145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46001.349491898145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46001.349491898145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ref="G68:G131" ca="1" si="2">IFERROR(NOW()-F68,"-")</f>
        <v>46001.349491898145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2"/>
        <v>46001.349491898145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2"/>
        <v>46001.349491898145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2"/>
        <v>46001.349491898145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2"/>
        <v>46001.349491898145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2"/>
        <v>46001.349491898145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46001.349491898145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46001.349491898145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46001.349491898145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46001.349491898145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46001.349491898145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46001.349491898145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46001.349491898145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46001.349491898145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46001.349491898145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46001.349491898145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46001.349491898145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46001.349491898145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46001.349491898145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46001.349491898145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46001.349491898145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46001.349491898145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46001.349491898145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46001.349491898145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46001.349491898145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46001.349491898145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46001.349491898145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46001.349491898145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46001.349491898145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46001.349491898145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46001.349491898145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46001.349491898145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46001.349491898145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46001.349491898145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46001.349491898145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46001.349491898145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46001.349491898145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46001.349491898145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46001.349491898145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46001.349491898145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46001.349491898145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46001.349491898145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46001.349491898145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46001.349491898145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46001.349491898145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46001.349491898145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46001.349491898145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46001.349491898145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46001.349491898145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46001.349491898145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46001.349491898145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46001.349491898145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46001.349491898145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46001.349491898145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46001.349491898145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46001.349491898145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46001.349491898145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46001.349491898145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46001.349491898145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46001.349491898145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46001.349491898145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46001.349491898145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46001.349491898145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46001.349491898145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ref="G132:G195" ca="1" si="3">IFERROR(NOW()-F132,"-")</f>
        <v>46001.349491898145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3"/>
        <v>46001.349491898145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3"/>
        <v>46001.349491898145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3"/>
        <v>46001.349491898145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3"/>
        <v>46001.349491898145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3"/>
        <v>46001.349491898145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46001.349491898145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46001.349491898145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46001.349491898145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46001.349491898145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46001.349491898145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46001.349491898145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46001.349491898145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46001.349491898145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46001.349491898145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46001.349491898145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46001.349491898145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46001.349491898145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46001.349491898145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46001.349491898145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46001.349491898145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46001.349491898145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46001.349491898145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46001.349491898145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46001.349491898145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46001.349491898145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46001.349491898145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46001.349491898145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46001.349491898145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46001.349491898145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46001.349491898145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46001.349491898145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46001.349491898145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46001.349491898145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46001.349491898145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46001.349491898145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46001.349491898145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46001.349491898145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46001.349491898145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46001.349491898145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46001.349491898145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46001.349491898145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46001.349491898145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46001.349491898145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46001.349491898145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46001.349491898145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46001.349491898145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46001.349491898145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46001.349491898145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46001.349491898145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46001.349491898145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46001.349491898145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46001.349491898145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46001.349491898145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46001.349491898145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46001.349491898145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46001.349491898145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46001.349491898145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46001.349491898145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46001.349491898145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46001.349491898145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46001.349491898145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46001.349491898145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46001.349491898145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ref="G196:G259" ca="1" si="4">IFERROR(NOW()-F196,"-")</f>
        <v>46001.349491898145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4"/>
        <v>46001.349491898145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4"/>
        <v>46001.349491898145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4"/>
        <v>46001.349491898145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4"/>
        <v>46001.349491898145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4"/>
        <v>46001.349491898145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46001.349491898145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46001.349491898145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46001.349491898145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46001.349491898145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46001.349491898145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46001.349491898145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46001.349491898145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46001.349491898145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46001.349491898145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46001.349491898145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46001.349491898145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46001.349491898145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46001.349491898145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46001.349491898145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46001.349491898145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46001.349491898145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46001.349491898145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46001.349491898145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46001.349491898145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46001.349491898145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46001.349491898145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46001.349491898145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46001.349491898145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46001.349491898145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46001.349491898145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46001.349491898145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46001.349491898145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46001.349491898145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46001.349491898145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46001.349491898145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46001.349491898145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46001.349491898145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46001.349491898145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46001.349491898145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46001.349491898145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46001.349491898145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46001.349491898145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46001.349491898145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46001.349491898145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46001.349491898145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46001.349491898145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46001.349491898145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46001.349491898145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46001.349491898145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46001.349491898145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46001.349491898145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46001.349491898145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46001.349491898145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46001.349491898145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46001.349491898145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46001.349491898145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46001.349491898145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46001.349491898145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46001.349491898145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46001.349491898145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46001.349491898145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46001.349491898145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46001.349491898145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ref="G260:G323" ca="1" si="5">IFERROR(NOW()-F260,"-")</f>
        <v>46001.349491898145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5"/>
        <v>46001.349491898145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5"/>
        <v>46001.349491898145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5"/>
        <v>46001.349491898145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5"/>
        <v>46001.349491898145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5"/>
        <v>46001.349491898145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46001.349491898145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46001.349491898145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46001.349491898145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46001.349491898145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46001.349491898145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46001.349491898145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46001.349491898145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46001.349491898145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46001.349491898145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46001.349491898145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46001.349491898145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46001.349491898145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46001.349491898145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46001.349491898145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46001.349491898145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46001.349491898145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46001.349491898145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46001.349491898145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46001.349491898145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46001.349491898145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46001.349491898145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46001.349491898145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46001.349491898145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46001.349491898145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46001.349491898145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46001.349491898145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46001.349491898145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46001.349491898145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46001.349491898145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46001.349491898145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46001.349491898145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46001.349491898145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46001.349491898145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46001.349491898145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46001.349491898145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46001.349491898145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46001.349491898145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46001.349491898145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46001.349491898145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46001.349491898145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46001.349491898145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46001.349491898145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46001.349491898145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46001.349491898145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46001.349491898145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46001.349491898145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46001.349491898145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46001.349491898145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46001.349491898145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46001.349491898145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46001.349491898145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46001.349491898145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46001.349491898145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46001.349491898145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46001.349491898145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46001.349491898145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46001.349491898145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46001.349491898145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ref="G324:G387" ca="1" si="6">IFERROR(NOW()-F324,"-")</f>
        <v>46001.349491898145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6"/>
        <v>46001.349491898145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6"/>
        <v>46001.349491898145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6"/>
        <v>46001.349491898145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6"/>
        <v>46001.349491898145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6"/>
        <v>46001.349491898145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46001.349491898145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46001.349491898145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46001.349491898145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46001.349491898145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46001.349491898145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46001.349491898145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46001.349491898145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46001.349491898145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46001.349491898145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46001.349491898145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46001.349491898145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46001.349491898145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46001.349491898145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46001.349491898145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46001.349491898145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46001.349491898145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46001.349491898145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46001.349491898145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46001.349491898145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46001.349491898145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46001.349491898145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46001.349491898145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46001.349491898145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46001.349491898145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46001.349491898145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46001.349491898145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46001.349491898145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46001.349491898145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46001.349491898145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46001.349491898145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46001.349491898145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46001.349491898145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46001.349491898145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46001.349491898145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46001.349491898145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46001.349491898145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46001.349491898145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46001.349491898145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46001.349491898145</v>
      </c>
      <c r="H368" s="117"/>
      <c r="I368" s="115" t="str">
        <f>IFERROR(VLOOKUP(D368,DB!A:F,6,0),"")</f>
        <v/>
      </c>
      <c r="J368" s="115" t="str">
        <f>IFERROR(VLOOKUP(D368,DB!A:G,7,0),"")</f>
        <v/>
      </c>
      <c r="K368" s="118"/>
      <c r="L368" s="133" t="str">
        <f>IFERROR(VLOOKUP(D368,DB!A:I,9,0),"")</f>
        <v/>
      </c>
    </row>
    <row r="369" spans="1:12" ht="31.5" customHeight="1">
      <c r="A369" s="139"/>
      <c r="B369" s="140" t="str">
        <f>IFERROR(VLOOKUP(D369,DB!A:K,11,0),"")</f>
        <v/>
      </c>
      <c r="C369" s="141"/>
      <c r="D369" s="140"/>
      <c r="E369" s="138"/>
      <c r="F369" s="142"/>
      <c r="G369" s="143">
        <f t="shared" ca="1" si="6"/>
        <v>46001.349491898145</v>
      </c>
      <c r="H369" s="142"/>
      <c r="I369" s="140" t="str">
        <f>IFERROR(VLOOKUP(D369,DB!A:F,6,0),"")</f>
        <v/>
      </c>
      <c r="J369" s="140" t="str">
        <f>IFERROR(VLOOKUP(D369,DB!A:G,7,0),"")</f>
        <v/>
      </c>
      <c r="K369" s="144"/>
      <c r="L369" s="145" t="str">
        <f>IFERROR(VLOOKUP(D369,DB!A:I,9,0),"")</f>
        <v/>
      </c>
    </row>
  </sheetData>
  <dataValidations count="2">
    <dataValidation allowBlank="1" showInputMessage="1" showErrorMessage="1" sqref="E1" xr:uid="{9E1BC488-8814-4F8A-8DBE-742B3278AB71}"/>
    <dataValidation type="list" allowBlank="1" showInputMessage="1" showErrorMessage="1" sqref="E2:E3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2025-12-10T05:25:17Z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