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143" documentId="120_S{2AC9BD13-BADA-5192-A53E-5A8FF88502F6}" xr6:coauthVersionLast="47" xr6:coauthVersionMax="47" xr10:uidLastSave="{5679EE89-96D2-450C-A7D3-9732472C891C}"/>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I4" i="9"/>
  <c r="J4" i="9"/>
  <c r="L4" i="9"/>
  <c r="B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<sst xmlns="http://schemas.openxmlformats.org/spreadsheetml/2006/main" count="180285" uniqueCount="39127">
  <si>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</si>
  <si>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</si>
  <si>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</si>
  <si>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</si>
  <si>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</si>
  <si>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</si>
  <si>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</si>
  <si>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</si>
  <si>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</si>
  <si>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</si>
  <si>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</si>
  <si>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</si>
  <si>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</si>
  <si>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</si>
  <si>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</si>
  <si>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</si>
  <si>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</si>
  <si>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</si>
  <si>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</si>
  <si>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</si>
  <si>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</si>
  <si>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</si>
  <si>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</si>
  <si>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</si>
  <si>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</si>
  <si>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</si>
  <si>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</si>
  <si>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</si>
  <si>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</si>
  <si>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</si>
  <si>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</si>
  <si>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</si>
  <si>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</si>
  <si>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</si>
  <si>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</si>
  <si>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</si>
  <si>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</si>
  <si>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</si>
  <si>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</si>
  <si>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</si>
  <si>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</si>
  <si>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</si>
  <si>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</si>
  <si>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</si>
  <si>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</si>
  <si>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</si>
  <si>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</si>
  <si>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</si>
  <si>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</si>
  <si>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</si>
  <si>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</si>
  <si>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</si>
  <si>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</si>
  <si>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</si>
  <si>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</si>
  <si>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</si>
  <si>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</si>
  <si>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</si>
  <si>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</si>
  <si>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</si>
  <si>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</si>
  <si>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</si>
  <si>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</si>
  <si>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</si>
  <si>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</si>
  <si>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</si>
  <si>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</si>
  <si>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</si>
  <si>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</si>
  <si>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</si>
  <si>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</si>
  <si>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</si>
  <si>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</si>
  <si>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</si>
  <si>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</si>
  <si>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</si>
  <si>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</si>
  <si>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</si>
  <si>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</si>
  <si>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</si>
  <si>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</si>
  <si>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</si>
  <si>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</si>
  <si>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</si>
  <si>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</si>
  <si>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</si>
  <si>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</si>
  <si>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</si>
  <si>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</si>
  <si>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</si>
  <si>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</si>
  <si>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</si>
  <si>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</si>
  <si>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</si>
  <si>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</si>
  <si>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</si>
  <si>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</si>
  <si>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</si>
  <si>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</si>
  <si>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</si>
  <si>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</si>
  <si>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</si>
  <si>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</si>
  <si>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</si>
  <si>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</si>
  <si>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</si>
  <si>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</si>
  <si>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</si>
  <si>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</si>
  <si>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</si>
  <si>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</si>
  <si>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</si>
  <si>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</si>
  <si>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</si>
  <si>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</si>
  <si>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</si>
  <si>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</si>
  <si>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</si>
  <si>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</si>
  <si>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</si>
  <si>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</si>
  <si>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</si>
  <si>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</si>
  <si>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</si>
  <si>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</si>
  <si>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</si>
  <si>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</si>
  <si>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</si>
  <si>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</si>
  <si>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</si>
  <si>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</si>
  <si>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</si>
  <si>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</si>
  <si>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</si>
  <si>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</si>
  <si>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</si>
  <si>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</si>
  <si>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</si>
  <si>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</si>
  <si>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</si>
  <si>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</si>
  <si>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</si>
  <si>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</si>
  <si>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</si>
  <si>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</si>
  <si>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</si>
  <si>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</si>
  <si>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</si>
  <si>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</si>
  <si>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</si>
  <si>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</si>
  <si>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</si>
  <si>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</si>
  <si>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</si>
  <si>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</si>
  <si>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</si>
  <si>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</si>
  <si>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</si>
  <si>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</si>
  <si>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</si>
  <si>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</si>
  <si>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</si>
  <si>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</si>
  <si>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</si>
  <si>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</si>
  <si>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</si>
  <si>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</si>
  <si>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</si>
  <si>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</si>
  <si>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</si>
  <si>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</si>
  <si>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</si>
  <si>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</si>
  <si>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</si>
  <si>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</si>
  <si>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</si>
  <si>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</si>
  <si>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</si>
  <si>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</si>
  <si>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</si>
  <si>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</si>
  <si>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</si>
  <si>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</si>
  <si>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</si>
  <si>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</si>
  <si>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</si>
  <si>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</si>
  <si>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</si>
  <si>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</si>
  <si>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</si>
  <si>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</si>
  <si>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</si>
  <si>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</si>
  <si>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</si>
  <si>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</si>
  <si>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</si>
  <si>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</si>
  <si>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</si>
  <si>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</si>
  <si>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</si>
  <si>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</si>
  <si>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</si>
  <si>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</si>
  <si>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</si>
  <si>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</si>
  <si>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</si>
  <si>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</si>
  <si>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</si>
  <si>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</si>
  <si>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</si>
  <si>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</si>
  <si>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</si>
  <si>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</si>
  <si>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</si>
  <si>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</si>
  <si>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</si>
  <si>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</si>
  <si>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</si>
  <si>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</si>
  <si>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</si>
  <si>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</si>
  <si>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</si>
  <si>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</si>
  <si>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</si>
  <si>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</si>
  <si>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</si>
  <si>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</si>
  <si>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</si>
  <si>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</si>
  <si>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</si>
  <si>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</si>
  <si>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</si>
  <si>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</si>
  <si>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</si>
  <si>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</si>
  <si>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</si>
  <si>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</si>
  <si>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</si>
  <si>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</si>
  <si>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</si>
  <si>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</si>
  <si>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</si>
  <si>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</si>
  <si>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</si>
  <si>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</si>
  <si>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</si>
  <si>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</si>
  <si>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</si>
  <si>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</si>
  <si>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</si>
  <si>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</si>
  <si>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</si>
  <si>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</si>
  <si>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</si>
  <si>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</si>
  <si>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</si>
  <si>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</si>
  <si>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</si>
  <si>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</si>
  <si>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</si>
  <si>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</si>
  <si>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</si>
  <si>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</si>
  <si>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</si>
  <si>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</si>
  <si>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</si>
  <si>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</si>
  <si>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</si>
  <si>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</si>
  <si>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</si>
  <si>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</si>
  <si>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</si>
  <si>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</si>
  <si>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</si>
  <si>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</si>
  <si>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</si>
  <si>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</si>
  <si>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</si>
  <si>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</si>
  <si>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</si>
  <si>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</si>
  <si>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</si>
  <si>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</si>
  <si>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</si>
  <si>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</si>
  <si>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</si>
  <si>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</si>
  <si>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</si>
  <si>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</si>
  <si>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</si>
  <si>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</si>
  <si>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</si>
  <si>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</si>
  <si>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</si>
  <si>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</si>
  <si>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</si>
  <si>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</si>
  <si>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</si>
  <si>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</si>
  <si>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</si>
  <si>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</si>
  <si>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</si>
  <si>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</si>
  <si>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</si>
  <si>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</si>
  <si>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</si>
  <si>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</si>
  <si>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</si>
  <si>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</si>
  <si>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</si>
  <si>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</si>
  <si>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</si>
  <si>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</si>
  <si>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</si>
  <si>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</si>
  <si>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</si>
  <si>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</si>
  <si>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</si>
  <si>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</si>
  <si>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</si>
  <si>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</si>
  <si>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</si>
  <si>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</si>
  <si>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</si>
  <si>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</si>
  <si>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</si>
  <si>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</si>
  <si>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</si>
  <si>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</si>
  <si>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</si>
  <si>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</si>
  <si>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</si>
  <si>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</si>
  <si>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</si>
  <si>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</si>
  <si>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</si>
  <si>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</si>
  <si>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</si>
  <si>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</si>
  <si>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</si>
  <si>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</si>
  <si>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</si>
  <si>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</si>
  <si>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</si>
  <si>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</si>
  <si>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</si>
  <si>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</si>
  <si>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</si>
  <si>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</si>
  <si>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</si>
  <si>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</si>
  <si>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</si>
  <si>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</si>
  <si>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</si>
  <si>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</si>
  <si>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</si>
  <si>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</si>
  <si>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</si>
  <si>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</si>
  <si>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</si>
  <si>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</si>
  <si>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</si>
  <si>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</si>
  <si>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</si>
  <si>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</si>
  <si>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</si>
  <si>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</si>
  <si>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</si>
  <si>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</si>
  <si>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</si>
  <si>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</si>
  <si>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</si>
  <si>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</si>
  <si>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</si>
  <si>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</si>
  <si>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</si>
  <si>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</si>
  <si>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</si>
  <si>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</si>
  <si>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</si>
  <si>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</si>
  <si>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</si>
  <si>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</si>
  <si>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</si>
  <si>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</si>
  <si>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</si>
  <si>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</si>
  <si>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</si>
  <si>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</si>
  <si>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</si>
  <si>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</si>
  <si>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</si>
  <si>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</si>
  <si>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</si>
  <si>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</si>
  <si>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</si>
  <si>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</si>
  <si>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</si>
  <si>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</si>
  <si>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</si>
  <si>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</si>
  <si>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</si>
  <si>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</si>
  <si>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</si>
  <si>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</si>
  <si>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</si>
  <si>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</si>
  <si>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</si>
  <si>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</si>
  <si>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</si>
  <si>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</si>
  <si>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</si>
  <si>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</si>
  <si>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</si>
  <si>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</si>
  <si>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</si>
  <si>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</si>
  <si>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</si>
  <si>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</si>
  <si>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</si>
  <si>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</si>
  <si>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</si>
  <si>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</si>
  <si>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</si>
  <si>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</si>
  <si>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</si>
  <si>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</si>
  <si>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</si>
  <si>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</si>
  <si>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</si>
  <si>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</si>
  <si>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</si>
  <si>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</si>
  <si>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</si>
  <si>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</si>
  <si>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</si>
  <si>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</si>
  <si>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</si>
  <si>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</si>
  <si>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</si>
  <si>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</si>
  <si>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</si>
  <si>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</si>
  <si>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</si>
  <si>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</si>
  <si>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</si>
  <si>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</si>
  <si>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</si>
  <si>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</si>
  <si>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</si>
  <si>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</si>
  <si>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</si>
  <si>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</si>
  <si>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</si>
  <si>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</si>
  <si>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</si>
  <si>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</si>
  <si>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</si>
  <si>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</si>
  <si>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</si>
  <si>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</si>
  <si>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</si>
  <si>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</si>
  <si>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</si>
  <si>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</si>
  <si>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</si>
  <si>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</si>
  <si>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</si>
  <si>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</si>
  <si>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</si>
  <si>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</si>
  <si>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</si>
  <si>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</si>
  <si>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</si>
  <si>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</si>
  <si>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</si>
  <si>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</si>
  <si>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</si>
  <si>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</si>
  <si>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</si>
  <si>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</si>
  <si>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</si>
  <si>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</si>
  <si>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</si>
  <si>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</si>
  <si>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</si>
  <si>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</si>
  <si>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</si>
  <si>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</si>
  <si>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</si>
  <si>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</si>
  <si>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</si>
  <si>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</si>
  <si>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</si>
  <si>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</si>
  <si>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</si>
  <si>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</si>
  <si>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</si>
  <si>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</si>
  <si>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</si>
  <si>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</si>
  <si>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</si>
  <si>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</si>
  <si>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</si>
  <si>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</si>
  <si>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</si>
  <si>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</si>
  <si>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</si>
  <si>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</si>
  <si>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</si>
  <si>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</si>
  <si>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</si>
  <si>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</si>
  <si>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</si>
  <si>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</si>
  <si>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</si>
  <si>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</si>
  <si>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</si>
  <si>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</si>
  <si>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</si>
  <si>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</si>
  <si>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</si>
  <si>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</si>
  <si>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</si>
  <si>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</si>
  <si>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</si>
  <si>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</si>
  <si>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</si>
  <si>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</si>
  <si>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</si>
  <si>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</si>
  <si>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</si>
  <si>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</si>
  <si>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</si>
  <si>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</si>
  <si>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</si>
  <si>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</si>
  <si>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</si>
  <si>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</si>
  <si>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</si>
  <si>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</si>
  <si>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</si>
  <si>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</si>
  <si>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</si>
  <si>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</si>
  <si>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</si>
  <si>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</si>
  <si>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</si>
  <si>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</si>
  <si>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</si>
  <si>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</si>
  <si>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</si>
  <si>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</si>
  <si>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</si>
  <si>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</si>
  <si>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</si>
  <si>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</si>
  <si>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</si>
  <si>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</si>
  <si>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</si>
  <si>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</si>
  <si>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</si>
  <si>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</si>
  <si>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</si>
  <si>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</si>
  <si>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</si>
  <si>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</si>
  <si>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</si>
  <si>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</si>
  <si>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</si>
  <si>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</si>
  <si>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</si>
  <si>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</si>
  <si>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</si>
  <si>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</si>
  <si>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</si>
  <si>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</si>
  <si>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</si>
  <si>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</si>
  <si>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</si>
  <si>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</si>
  <si>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</si>
  <si>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</si>
  <si>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</si>
  <si>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</si>
  <si>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</si>
  <si>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</si>
  <si>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</si>
  <si>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</si>
  <si>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</si>
  <si>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</si>
  <si>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</si>
  <si>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</si>
  <si>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</si>
  <si>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</si>
  <si>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</si>
  <si>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</si>
  <si>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</si>
  <si>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</si>
  <si>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</si>
  <si>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</si>
  <si>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</si>
  <si>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</si>
  <si>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</si>
  <si>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</si>
  <si>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</si>
  <si>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</si>
  <si>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</si>
  <si>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</si>
  <si>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</si>
  <si>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</si>
  <si>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</si>
  <si>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</si>
  <si>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</si>
  <si>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</si>
  <si>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</si>
  <si>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</si>
  <si>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</si>
  <si>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</si>
  <si>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</si>
  <si>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</si>
  <si>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</si>
  <si>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</si>
  <si>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</si>
  <si>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</si>
  <si>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</si>
  <si>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</si>
  <si>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</si>
  <si>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</si>
  <si>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</si>
  <si>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</si>
  <si>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</si>
  <si>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</si>
  <si>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</si>
  <si>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</si>
  <si>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</si>
  <si>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</si>
  <si>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</si>
  <si>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</si>
  <si>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</si>
  <si>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</si>
  <si>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</si>
  <si>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</si>
  <si>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</si>
  <si>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</si>
  <si>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</si>
  <si>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</si>
  <si>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</si>
  <si>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</si>
  <si>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</si>
  <si>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</si>
  <si>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</si>
  <si>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</si>
  <si>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</si>
  <si>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</si>
  <si>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</si>
  <si>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</si>
  <si>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</si>
  <si>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</si>
  <si>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</si>
  <si>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</si>
  <si>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</si>
  <si>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</si>
  <si>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</si>
  <si>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</si>
  <si>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</si>
  <si>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</si>
  <si>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</si>
  <si>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</si>
  <si>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</si>
  <si>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</si>
  <si>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</si>
  <si>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</si>
  <si>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</si>
  <si>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</si>
  <si>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</si>
  <si>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</si>
  <si>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</si>
  <si>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</si>
  <si>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</si>
  <si>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</si>
  <si>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</si>
  <si>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</si>
  <si>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</si>
  <si>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</si>
  <si>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</si>
  <si>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</si>
  <si>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</si>
  <si>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</si>
  <si>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</si>
  <si>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</si>
  <si>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</si>
  <si>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</si>
  <si>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</si>
  <si>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</si>
  <si>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</si>
  <si>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</si>
  <si>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</si>
  <si>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</si>
  <si>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</si>
  <si>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</si>
  <si>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</si>
  <si>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</si>
  <si>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</si>
  <si>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</si>
  <si>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</si>
  <si>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</si>
  <si>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</si>
  <si>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</si>
  <si>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</si>
  <si>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</si>
  <si>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</si>
  <si>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</si>
  <si>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</si>
  <si>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</si>
  <si>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</si>
  <si>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</si>
  <si>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</si>
  <si>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</si>
  <si>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</si>
  <si>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</si>
  <si>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</si>
  <si>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</si>
  <si>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</si>
  <si>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</si>
  <si>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</si>
  <si>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</si>
  <si>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</si>
  <si>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</si>
  <si>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</si>
  <si>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</si>
  <si>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</si>
  <si>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</si>
  <si>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</si>
  <si>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</si>
  <si>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</si>
  <si>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</si>
  <si>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</si>
  <si>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</si>
  <si>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</si>
  <si>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</si>
  <si>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</si>
  <si>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</si>
  <si>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</si>
  <si>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</si>
  <si>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</si>
  <si>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</si>
  <si>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</si>
  <si>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</si>
  <si>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</si>
  <si>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</si>
  <si>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</si>
  <si>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</si>
  <si>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</si>
  <si>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</si>
  <si>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</si>
  <si>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</si>
  <si>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</si>
  <si>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</si>
  <si>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</si>
  <si>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</si>
  <si>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</si>
  <si>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</si>
  <si>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</si>
  <si>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</si>
  <si>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</si>
  <si>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</si>
  <si>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</si>
  <si>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</si>
  <si>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</si>
  <si>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</si>
  <si>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</si>
  <si>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</si>
  <si>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</si>
  <si>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</si>
  <si>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</si>
  <si>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</si>
  <si>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</si>
  <si>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</si>
  <si>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</si>
  <si>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</si>
  <si>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</si>
  <si>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</si>
  <si>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</si>
  <si>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</si>
  <si>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</si>
  <si>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</si>
  <si>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</si>
  <si>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</si>
  <si>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</si>
  <si>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</si>
  <si>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</si>
  <si>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</si>
  <si>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</si>
  <si>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</si>
  <si>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</si>
  <si>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</si>
  <si>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</si>
  <si>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</si>
  <si>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</si>
  <si>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</si>
  <si>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</si>
  <si>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</si>
  <si>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</si>
  <si>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</si>
  <si>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</si>
  <si>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</si>
  <si>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</si>
  <si>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</si>
  <si>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</si>
  <si>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</si>
  <si>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</si>
  <si>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</si>
  <si>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</si>
  <si>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</si>
  <si>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</si>
  <si>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</si>
  <si>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</si>
  <si>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</si>
  <si>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</si>
  <si>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</si>
  <si>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</si>
  <si>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</si>
  <si>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</si>
  <si>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</si>
  <si>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</si>
  <si>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</si>
  <si>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</si>
  <si>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</si>
  <si>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</si>
  <si>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</si>
  <si>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</si>
  <si>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</si>
  <si>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</si>
  <si>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</si>
  <si>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</si>
  <si>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</si>
  <si>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</si>
  <si>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</si>
  <si>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</si>
  <si>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</si>
  <si>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</si>
  <si>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</si>
  <si>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</si>
  <si>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</si>
  <si>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</si>
  <si>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</si>
  <si>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</si>
  <si>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</si>
  <si>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</si>
  <si>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</si>
  <si>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</si>
  <si>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</si>
  <si>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</si>
  <si>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</si>
  <si>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</si>
  <si>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</si>
  <si>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</si>
  <si>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</si>
  <si>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</si>
  <si>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</si>
  <si>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</si>
  <si>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</si>
  <si>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</si>
  <si>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</si>
  <si>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</si>
  <si>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</si>
  <si>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</si>
  <si>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</si>
  <si>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</si>
  <si>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</si>
  <si>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</si>
  <si>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</si>
  <si>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</si>
  <si>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</si>
  <si>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</si>
  <si>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</si>
  <si>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</si>
  <si>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</si>
  <si>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</si>
  <si>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</si>
  <si>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</si>
  <si>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</si>
  <si>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</si>
  <si>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</si>
  <si>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</si>
  <si>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</si>
  <si>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</si>
  <si>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</si>
  <si>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</si>
  <si>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</si>
  <si>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</si>
  <si>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</si>
  <si>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</si>
  <si>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</si>
  <si>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</si>
  <si>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</si>
  <si>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</si>
  <si>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</si>
  <si>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</si>
  <si>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</si>
  <si>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</si>
  <si>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</si>
  <si>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</si>
  <si>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</si>
  <si>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</si>
  <si>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</si>
  <si>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</si>
  <si>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</si>
  <si>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</si>
  <si>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</si>
  <si>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</si>
  <si>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</si>
  <si>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</si>
  <si>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</si>
  <si>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</si>
  <si>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</si>
  <si>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</si>
  <si>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</si>
  <si>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</si>
  <si>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</si>
  <si>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</si>
  <si>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</si>
  <si>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</si>
  <si>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</si>
  <si>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</si>
  <si>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</si>
  <si>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</si>
  <si>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</si>
  <si>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</si>
  <si>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</si>
  <si>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</si>
  <si>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</si>
  <si>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</si>
  <si>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</si>
  <si>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</si>
  <si>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</si>
  <si>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</si>
  <si>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</si>
  <si>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</si>
  <si>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</si>
  <si>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</si>
  <si>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</si>
  <si>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</si>
  <si>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</si>
  <si>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</si>
  <si>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</si>
  <si>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</si>
  <si>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</si>
  <si>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</si>
  <si>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</si>
  <si>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</si>
  <si>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</si>
  <si>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</si>
  <si>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</si>
  <si>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</si>
  <si>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</si>
  <si>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</si>
  <si>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</si>
  <si>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</si>
  <si>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</si>
  <si>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</si>
  <si>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</si>
  <si>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</si>
  <si>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</si>
  <si>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</si>
  <si>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</si>
  <si>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</si>
  <si>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</si>
  <si>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</si>
  <si>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</si>
  <si>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</si>
  <si>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</si>
  <si>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</si>
  <si>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</si>
  <si>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</si>
  <si>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</si>
  <si>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</si>
  <si>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</si>
  <si>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</si>
  <si>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</si>
  <si>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</si>
  <si>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</si>
  <si>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</si>
  <si>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</si>
  <si>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</si>
  <si>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</si>
  <si>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</si>
  <si>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</si>
  <si>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</si>
  <si>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</si>
  <si>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</si>
  <si>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</si>
  <si>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</si>
  <si>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</si>
  <si>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</si>
  <si>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</si>
  <si>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</si>
  <si>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</si>
  <si>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</si>
  <si>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</si>
  <si>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</si>
  <si>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</si>
  <si>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</si>
  <si>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</si>
  <si>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</si>
  <si>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</si>
  <si>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</si>
  <si>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</si>
  <si>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</si>
  <si>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</si>
  <si>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</si>
  <si>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</si>
  <si>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</si>
  <si>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</si>
  <si>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</si>
  <si>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</si>
  <si>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</si>
  <si>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</si>
  <si>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</si>
  <si>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</si>
  <si>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</si>
  <si>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</si>
  <si>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</si>
  <si>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</si>
  <si>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</si>
  <si>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</si>
  <si>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</si>
  <si>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</si>
  <si>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</si>
  <si>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</si>
  <si>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</si>
  <si>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</si>
  <si>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</si>
  <si>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</si>
  <si>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</si>
  <si>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</si>
  <si>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</si>
  <si>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</si>
  <si>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</si>
  <si>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</si>
  <si>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</si>
  <si>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</si>
  <si>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</si>
  <si>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</si>
  <si>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</si>
  <si>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</si>
  <si>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</si>
  <si>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</si>
  <si>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</si>
  <si>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</si>
  <si>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</si>
  <si>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</si>
  <si>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</si>
  <si>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</si>
  <si>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</si>
  <si>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</si>
  <si>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</si>
  <si>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</si>
  <si>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</si>
  <si>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</si>
  <si>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</si>
  <si>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</si>
  <si>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</si>
  <si>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</si>
  <si>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</si>
  <si>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</si>
  <si>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</si>
  <si>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</si>
  <si>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</si>
  <si>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</si>
  <si>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</si>
  <si>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</si>
  <si>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</si>
  <si>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</si>
  <si>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</si>
  <si>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</si>
  <si>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</si>
  <si>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</si>
  <si>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</si>
  <si>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</si>
  <si>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</si>
  <si>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</si>
  <si>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</si>
  <si>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</si>
  <si>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</si>
  <si>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</si>
  <si>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</si>
  <si>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</si>
  <si>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</si>
  <si>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</si>
  <si>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</si>
  <si>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</si>
  <si>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</si>
  <si>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</si>
  <si>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</si>
  <si>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</si>
  <si>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</si>
  <si>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</si>
  <si>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</si>
  <si>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</si>
  <si>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</si>
  <si>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</si>
  <si>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</si>
  <si>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</si>
  <si>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</si>
  <si>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</si>
  <si>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</si>
  <si>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</si>
  <si>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</si>
  <si>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</si>
  <si>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</si>
  <si>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</si>
  <si>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</si>
  <si>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</si>
  <si>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</si>
  <si>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</si>
  <si>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</si>
  <si>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</si>
  <si>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</si>
  <si>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</si>
  <si>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</si>
  <si>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</si>
  <si>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</si>
  <si>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</si>
  <si>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</si>
  <si>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</si>
  <si>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</si>
  <si>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</si>
  <si>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</si>
  <si>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</si>
  <si>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</si>
  <si>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</si>
  <si>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</si>
  <si>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</si>
  <si>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</si>
  <si>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</si>
  <si>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</si>
  <si>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</si>
  <si>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</si>
  <si>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</si>
  <si>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</si>
  <si>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</si>
  <si>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</si>
  <si>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</si>
  <si>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</si>
  <si>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</si>
  <si>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</si>
  <si>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</si>
  <si>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</si>
  <si>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</si>
  <si>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</si>
  <si>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</si>
  <si>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</si>
  <si>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</si>
  <si>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</si>
  <si>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</si>
  <si>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</si>
  <si>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</si>
  <si>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</si>
  <si>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</si>
  <si>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</si>
  <si>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</si>
  <si>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</si>
  <si>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</si>
  <si>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</si>
  <si>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</si>
  <si>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</si>
  <si>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</si>
  <si>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</si>
  <si>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</si>
  <si>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</si>
  <si>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</si>
  <si>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</si>
  <si>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</si>
  <si>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</si>
  <si>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</si>
  <si>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</si>
  <si>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</si>
  <si>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</si>
  <si>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</si>
  <si>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</si>
  <si>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</si>
  <si>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</si>
  <si>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</si>
  <si>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</si>
  <si>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</si>
  <si>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</si>
  <si>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</si>
  <si>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</si>
  <si>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</si>
  <si>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</si>
  <si>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</si>
  <si>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</si>
  <si>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</si>
  <si>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</si>
  <si>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</si>
  <si>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</si>
  <si>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</si>
  <si>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</si>
  <si>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</si>
  <si>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</si>
  <si>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</si>
  <si>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</si>
  <si>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</si>
  <si>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</si>
  <si>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</si>
  <si>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</si>
  <si>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</si>
  <si>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</si>
  <si>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</si>
  <si>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</si>
  <si>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</si>
  <si>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</si>
  <si>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</si>
  <si>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</si>
  <si>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</si>
  <si>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</si>
  <si>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</si>
  <si>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</si>
  <si>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</si>
  <si>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</si>
  <si>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</si>
  <si>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</si>
  <si>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</si>
  <si>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</si>
  <si>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</si>
  <si>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</si>
  <si>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</si>
  <si>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</si>
  <si>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</si>
  <si>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</si>
  <si>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</si>
  <si>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</si>
  <si>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</si>
  <si>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</si>
  <si>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</si>
  <si>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</si>
  <si>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</si>
  <si>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</si>
  <si>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</si>
  <si>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</si>
  <si>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</si>
  <si>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</si>
  <si>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</si>
  <si>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</si>
  <si>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</si>
  <si>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</si>
  <si>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</si>
  <si>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</si>
  <si>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</si>
  <si>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</si>
  <si>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</si>
  <si>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</si>
  <si>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</si>
  <si>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</si>
  <si>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</si>
  <si>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</si>
  <si>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</si>
  <si>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</si>
  <si>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</si>
  <si>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</si>
  <si>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</si>
  <si>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</si>
  <si>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</si>
  <si>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</si>
  <si>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</si>
  <si>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</si>
  <si>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</si>
  <si>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</si>
  <si>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</si>
  <si>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</si>
  <si>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</si>
  <si>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</si>
  <si>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</si>
  <si>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</si>
  <si>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</si>
  <si>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</si>
  <si>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</si>
  <si>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</si>
  <si>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</si>
  <si>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</si>
  <si>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</si>
  <si>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</si>
  <si>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</si>
  <si>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</si>
  <si>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</si>
  <si>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</si>
  <si>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</si>
  <si>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</si>
  <si>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</si>
  <si>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</si>
  <si>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</si>
  <si>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</si>
  <si>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</si>
  <si>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</si>
  <si>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</si>
  <si>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</si>
  <si>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</si>
  <si>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</si>
  <si>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</si>
  <si>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</si>
  <si>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</si>
  <si>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</si>
  <si>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</si>
  <si>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</si>
  <si>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</si>
  <si>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</si>
  <si>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</si>
  <si>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</si>
  <si>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</si>
  <si>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</si>
  <si>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</si>
  <si>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</si>
  <si>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</si>
  <si>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</si>
  <si>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</si>
  <si>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</si>
  <si>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</si>
  <si>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</si>
  <si>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</si>
  <si>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</si>
  <si>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</si>
  <si>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</si>
  <si>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</si>
  <si>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</si>
  <si>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</si>
  <si>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</si>
  <si>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</si>
  <si>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</si>
  <si>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</si>
  <si>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</si>
  <si>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</si>
  <si>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</si>
  <si>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</si>
  <si>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</si>
  <si>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</si>
  <si>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</si>
  <si>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</si>
  <si>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</si>
  <si>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</si>
  <si>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</si>
  <si>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</si>
  <si>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</si>
  <si>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</si>
  <si>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</si>
  <si>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</si>
  <si>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</si>
  <si>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</si>
  <si>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</si>
  <si>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</si>
  <si>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</si>
  <si>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</si>
  <si>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</si>
  <si>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</si>
  <si>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</si>
  <si>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</si>
  <si>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</si>
  <si>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</si>
  <si>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</si>
  <si>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</si>
  <si>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</si>
  <si>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</si>
  <si>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</si>
  <si>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</si>
  <si>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</si>
  <si>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</si>
  <si>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</si>
  <si>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</si>
  <si>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</si>
  <si>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</si>
  <si>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</si>
  <si>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</si>
  <si>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</si>
  <si>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</si>
  <si>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</si>
  <si>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</si>
  <si>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</si>
  <si>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</si>
  <si>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</si>
  <si>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</si>
  <si>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</si>
  <si>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</si>
  <si>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</si>
  <si>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</si>
  <si>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</si>
  <si>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</si>
  <si>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</si>
  <si>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</si>
  <si>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</si>
  <si>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</si>
  <si>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</si>
  <si>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</si>
  <si>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</si>
  <si>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</si>
  <si>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</si>
  <si>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</si>
  <si>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</si>
  <si>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</si>
  <si>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</si>
  <si>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</si>
  <si>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</si>
  <si>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</si>
  <si>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</si>
  <si>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</si>
  <si>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</si>
  <si>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</si>
  <si>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</si>
  <si>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</si>
  <si>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</si>
  <si>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</si>
  <si>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</si>
  <si>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</si>
  <si>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</si>
  <si>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</si>
  <si>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</si>
  <si>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</si>
  <si>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</si>
  <si>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</si>
  <si>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</si>
  <si>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</si>
  <si>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</si>
  <si>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</si>
  <si>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</si>
  <si>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</si>
  <si>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</si>
  <si>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</si>
  <si>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</si>
  <si>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</si>
  <si>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</si>
  <si>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</si>
  <si>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</si>
  <si>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</si>
  <si>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</si>
  <si>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</si>
  <si>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</si>
  <si>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</si>
  <si>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</si>
  <si>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</si>
  <si>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</si>
  <si>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</si>
  <si>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</si>
  <si>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</si>
  <si>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</si>
  <si>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</si>
  <si>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</si>
  <si>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</si>
  <si>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</si>
  <si>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</si>
  <si>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</si>
  <si>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</si>
  <si>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</si>
  <si>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</si>
  <si>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</si>
  <si>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</si>
  <si>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</si>
  <si>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</si>
  <si>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</si>
  <si>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</si>
  <si>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</si>
  <si>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</si>
  <si>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</si>
  <si>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</si>
  <si>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</si>
  <si>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</si>
  <si>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</si>
  <si>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</si>
  <si>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</si>
  <si>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</si>
  <si>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</si>
  <si>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</si>
  <si>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</si>
  <si>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</si>
  <si>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</si>
  <si>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</si>
  <si>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</si>
  <si>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</si>
  <si>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</si>
  <si>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</si>
  <si>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</si>
  <si>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</si>
  <si>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</si>
  <si>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</si>
  <si>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</si>
  <si>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</si>
  <si>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</si>
  <si>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</si>
  <si>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</si>
  <si>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</si>
  <si>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</si>
  <si>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</si>
  <si>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</si>
  <si>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</si>
  <si>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</si>
  <si>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</si>
  <si>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</si>
  <si>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</si>
  <si>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</si>
  <si>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</si>
  <si>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</si>
  <si>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</si>
  <si>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</si>
  <si>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</si>
  <si>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</si>
  <si>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</si>
  <si>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</si>
  <si>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</si>
  <si>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</si>
  <si>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</si>
  <si>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</si>
  <si>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</si>
  <si>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</si>
  <si>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</si>
  <si>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</si>
  <si>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</si>
  <si>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</si>
  <si>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</si>
  <si>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</si>
  <si>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</si>
  <si>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</si>
  <si>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</si>
  <si>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</si>
  <si>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</si>
  <si>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</si>
  <si>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</si>
  <si>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</si>
  <si>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</si>
  <si>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</si>
  <si>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</si>
  <si>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</si>
  <si>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</si>
  <si>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</si>
  <si>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</si>
  <si>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</si>
  <si>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</si>
  <si>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</si>
  <si>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</si>
  <si>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</si>
  <si>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</si>
  <si>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</si>
  <si>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</si>
  <si>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</si>
  <si>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</si>
  <si>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</si>
  <si>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</si>
  <si>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</si>
  <si>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</si>
  <si>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</si>
  <si>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</si>
  <si>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</si>
  <si>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</si>
  <si>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</si>
  <si>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</si>
  <si>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</si>
  <si>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</si>
  <si>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</si>
  <si>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</si>
  <si>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</si>
  <si>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</si>
  <si>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</si>
  <si>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</si>
  <si>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</si>
  <si>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</si>
  <si>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</si>
  <si>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</si>
  <si>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</si>
  <si>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</si>
  <si>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</si>
  <si>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</si>
  <si>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</si>
  <si>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</si>
  <si>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</si>
  <si>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</si>
  <si>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</si>
  <si>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</si>
  <si>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</si>
  <si>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</si>
  <si>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</si>
  <si>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</si>
  <si>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</si>
  <si>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</si>
  <si>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</si>
  <si>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</si>
  <si>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</si>
  <si>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</si>
  <si>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</si>
  <si>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</si>
  <si>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</si>
  <si>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</si>
  <si>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</si>
  <si>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</si>
  <si>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</si>
  <si>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</si>
  <si>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</si>
  <si>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</si>
  <si>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</si>
  <si>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</si>
  <si>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</si>
  <si>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</si>
  <si>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</si>
  <si>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</si>
  <si>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</si>
  <si>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</si>
  <si>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</si>
  <si>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</si>
  <si>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</si>
  <si>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</si>
  <si>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</si>
  <si>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</si>
  <si>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</si>
  <si>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</si>
  <si>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</si>
  <si>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</si>
  <si>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</si>
  <si>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</si>
  <si>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</si>
  <si>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</si>
  <si>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</si>
  <si>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</si>
  <si>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</si>
  <si>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</si>
  <si>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</si>
  <si>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</si>
  <si>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</si>
  <si>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</si>
  <si>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</si>
  <si>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</si>
  <si>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</si>
  <si>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</si>
  <si>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</si>
  <si>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</si>
  <si>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</si>
  <si>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</si>
  <si>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</si>
  <si>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</si>
  <si>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</si>
  <si>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</si>
  <si>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</si>
  <si>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</si>
  <si>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</si>
  <si>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</si>
  <si>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</si>
  <si>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</si>
  <si>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</si>
  <si>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</si>
  <si>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</si>
  <si>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</si>
  <si>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</si>
  <si>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</si>
  <si>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</si>
  <si>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</si>
  <si>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</si>
  <si>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</si>
  <si>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</si>
  <si>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</si>
  <si>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</si>
  <si>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</si>
  <si>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</si>
  <si>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</si>
  <si>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</si>
  <si>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</si>
  <si>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</si>
  <si>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</si>
  <si>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</si>
  <si>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</si>
  <si>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</si>
  <si>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</si>
  <si>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</si>
  <si>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</si>
  <si>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</si>
  <si>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</si>
  <si>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</si>
  <si>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</si>
  <si>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</si>
  <si>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</si>
  <si>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</si>
  <si>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</si>
  <si>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</si>
  <si>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</si>
  <si>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</si>
  <si>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</si>
  <si>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</si>
  <si>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</si>
  <si>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</si>
  <si>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</si>
  <si>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</si>
  <si>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</si>
  <si>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</si>
  <si>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</si>
  <si>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</si>
  <si>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</si>
  <si>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</si>
  <si>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</si>
  <si>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</si>
  <si>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</si>
  <si>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</si>
  <si>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</si>
  <si>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</si>
  <si>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</si>
  <si>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</si>
  <si>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</si>
  <si>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</si>
  <si>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</si>
  <si>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</si>
  <si>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</si>
  <si>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</si>
  <si>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</si>
  <si>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</si>
  <si>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</si>
  <si>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</si>
  <si>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</si>
  <si>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</si>
  <si>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</si>
  <si>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</si>
  <si>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</si>
  <si>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</si>
  <si>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</si>
  <si>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</si>
  <si>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</si>
  <si>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</si>
  <si>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</si>
  <si>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</si>
  <si>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</si>
  <si>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</si>
  <si>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</si>
  <si>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</si>
  <si>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</si>
  <si>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</si>
  <si>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</si>
  <si>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</si>
  <si>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</si>
  <si>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</si>
  <si>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</si>
  <si>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</si>
  <si>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</si>
  <si>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</si>
  <si>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</si>
  <si>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</si>
  <si>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</si>
  <si>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</si>
  <si>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</si>
  <si>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</si>
  <si>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</si>
  <si>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</si>
  <si>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</si>
  <si>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</si>
  <si>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</si>
  <si>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</si>
  <si>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</si>
  <si>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</si>
  <si>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</si>
  <si>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</si>
  <si>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</si>
  <si>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</si>
  <si>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</si>
  <si>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</si>
  <si>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</si>
  <si>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</si>
  <si>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</si>
  <si>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</si>
  <si>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</si>
  <si>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</si>
  <si>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</si>
  <si>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</si>
  <si>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</si>
  <si>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</si>
  <si>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</si>
  <si>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</si>
  <si>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</si>
  <si>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</si>
  <si>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</si>
  <si>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</si>
  <si>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</si>
  <si>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</si>
  <si>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</si>
  <si>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</si>
  <si>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</si>
  <si>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</si>
  <si>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</si>
  <si>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</si>
  <si>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</si>
  <si>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</si>
  <si>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</si>
  <si>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</si>
  <si>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</si>
  <si>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</si>
  <si>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</si>
  <si>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</si>
  <si>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</si>
  <si>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</si>
  <si>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</si>
  <si>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</si>
  <si>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</si>
  <si>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</si>
  <si>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</si>
  <si>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</si>
  <si>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</si>
  <si>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</si>
  <si>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</si>
  <si>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</si>
  <si>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</si>
  <si>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</si>
  <si>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</si>
  <si>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</si>
  <si>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</si>
  <si>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</si>
  <si>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</si>
  <si>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</si>
  <si>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</si>
  <si>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</si>
  <si>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</si>
  <si>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</si>
  <si>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</si>
  <si>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</si>
  <si>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</si>
  <si>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</si>
  <si>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</si>
  <si>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</si>
  <si>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</si>
  <si>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</si>
  <si>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</si>
  <si>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</si>
  <si>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</si>
  <si>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</si>
  <si>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</si>
  <si>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</si>
  <si>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</si>
  <si>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</si>
  <si>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</si>
  <si>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</si>
  <si>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</si>
  <si>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</si>
  <si>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</si>
  <si>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</si>
  <si>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</si>
  <si>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</si>
  <si>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</si>
  <si>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</si>
  <si>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</si>
  <si>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</si>
  <si>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</si>
  <si>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</si>
  <si>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</si>
  <si>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</si>
  <si>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</si>
  <si>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</si>
  <si>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</si>
  <si>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</si>
  <si>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</si>
  <si>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</si>
  <si>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</si>
  <si>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</si>
  <si>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</si>
  <si>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</si>
  <si>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</si>
  <si>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</si>
  <si>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</si>
  <si>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</si>
  <si>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</si>
  <si>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</si>
  <si>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</si>
  <si>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</si>
  <si>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</si>
  <si>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</si>
  <si>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</si>
  <si>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</si>
  <si>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</si>
  <si>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</si>
  <si>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</si>
  <si>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</si>
  <si>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</si>
  <si>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</si>
  <si>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</si>
  <si>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</si>
  <si>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</si>
  <si>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</si>
  <si>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</si>
  <si>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</si>
  <si>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</si>
  <si>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</si>
  <si>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</si>
  <si>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</si>
  <si>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</si>
  <si>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</si>
  <si>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</si>
  <si>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</si>
  <si>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</si>
  <si>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</si>
  <si>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</si>
  <si>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</si>
  <si>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</si>
  <si>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</si>
  <si>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</si>
  <si>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</si>
  <si>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</si>
  <si>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</si>
  <si>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</si>
  <si>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</si>
  <si>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</si>
  <si>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</si>
  <si>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</si>
  <si>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</si>
  <si>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</si>
  <si>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</si>
  <si>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</si>
  <si>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</si>
  <si>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</si>
  <si>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</si>
  <si>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</si>
  <si>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</si>
  <si>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</si>
  <si>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</si>
  <si>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</si>
  <si>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</si>
  <si>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</si>
  <si>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</si>
  <si>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</si>
  <si>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</si>
  <si>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</si>
  <si>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</si>
  <si>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</si>
  <si>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</si>
  <si>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</si>
  <si>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</si>
  <si>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</si>
  <si>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</si>
  <si>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</si>
  <si>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</si>
  <si>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</si>
  <si>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</si>
  <si>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</si>
  <si>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</si>
  <si>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</si>
  <si>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</si>
  <si>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</si>
  <si>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</si>
  <si>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</si>
  <si>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</si>
  <si>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</si>
  <si>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</si>
  <si>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</si>
  <si>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</si>
  <si>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</si>
  <si>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</si>
  <si>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</si>
  <si>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</si>
  <si>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</si>
  <si>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</si>
  <si>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</si>
  <si>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</si>
  <si>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</si>
  <si>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</si>
  <si>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</si>
  <si>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</si>
  <si>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</si>
  <si>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</si>
  <si>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</si>
  <si>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</si>
  <si>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</si>
  <si>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</si>
  <si>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</si>
  <si>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</si>
  <si>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</si>
  <si>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</si>
  <si>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</si>
  <si>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</si>
  <si>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</si>
  <si>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</si>
  <si>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</si>
  <si>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</si>
  <si>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</si>
  <si>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</si>
  <si>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</si>
  <si>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</si>
  <si>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</si>
  <si>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</si>
  <si>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</si>
  <si>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</si>
  <si>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</si>
  <si>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</si>
  <si>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</si>
  <si>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</si>
  <si>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</si>
  <si>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</si>
  <si>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</si>
  <si>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</si>
  <si>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</si>
  <si>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</si>
  <si>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</si>
  <si>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</si>
  <si>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</si>
  <si>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</si>
  <si>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</si>
  <si>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</si>
  <si>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</si>
  <si>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</si>
  <si>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</si>
  <si>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</si>
  <si>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</si>
  <si>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</si>
  <si>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</si>
  <si>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</si>
  <si>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</si>
  <si>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</si>
  <si>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</si>
  <si>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</si>
  <si>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</si>
  <si>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</si>
  <si>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</si>
  <si>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</si>
  <si>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</si>
  <si>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</si>
  <si>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</si>
  <si>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</si>
  <si>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</si>
  <si>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</si>
  <si>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</si>
  <si>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</si>
  <si>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</si>
  <si>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</si>
  <si>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</si>
  <si>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</si>
  <si>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</si>
  <si>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</si>
  <si>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</si>
  <si>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</si>
  <si>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</si>
  <si>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</si>
  <si>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</si>
  <si>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</si>
  <si>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</si>
  <si>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</si>
  <si>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</si>
  <si>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</si>
  <si>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</si>
  <si>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</si>
  <si>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</si>
  <si>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</si>
  <si>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</si>
  <si>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</si>
  <si>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</si>
  <si>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</si>
  <si>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</si>
  <si>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</si>
  <si>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</si>
  <si>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</si>
  <si>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</si>
  <si>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</si>
  <si>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</si>
  <si>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</si>
  <si>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</si>
  <si>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</si>
  <si>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</si>
  <si>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</si>
  <si>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</si>
  <si>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</si>
  <si>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</si>
  <si>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</si>
  <si>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</si>
  <si>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</si>
  <si>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</si>
  <si>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</si>
  <si>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</si>
  <si>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</si>
  <si>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</si>
  <si>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</si>
  <si>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</si>
  <si>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</si>
  <si>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</si>
  <si>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</si>
  <si>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</si>
  <si>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</si>
  <si>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</si>
  <si>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</si>
  <si>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</si>
  <si>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</si>
  <si>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</si>
  <si>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</si>
  <si>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</si>
  <si>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</si>
  <si>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</si>
  <si>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</si>
  <si>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</si>
  <si>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</si>
  <si>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</si>
  <si>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</si>
  <si>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</si>
  <si>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</si>
  <si>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</si>
  <si>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</si>
  <si>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</si>
  <si>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</si>
  <si>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</si>
  <si>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</si>
  <si>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</si>
  <si>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</si>
  <si>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</si>
  <si>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</si>
  <si>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</si>
  <si>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</si>
  <si>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</si>
  <si>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</si>
  <si>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</si>
  <si>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</si>
  <si>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</si>
  <si>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</si>
  <si>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</si>
  <si>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</si>
  <si>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</si>
  <si>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</si>
  <si>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</si>
  <si>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</si>
  <si>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</si>
  <si>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</si>
  <si>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</si>
  <si>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</si>
  <si>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</si>
  <si>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</si>
  <si>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</si>
  <si>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</si>
  <si>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</si>
  <si>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</si>
  <si>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</si>
  <si>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</si>
  <si>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</si>
  <si>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</si>
  <si>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</si>
  <si>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</si>
  <si>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</si>
  <si>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</si>
  <si>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</si>
  <si>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</si>
  <si>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</si>
  <si>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</si>
  <si>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</si>
  <si>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</si>
  <si>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</si>
  <si>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</si>
  <si>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</si>
  <si>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</si>
  <si>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</si>
  <si>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</si>
  <si>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</si>
  <si>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</si>
  <si>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</si>
  <si>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</si>
  <si>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</si>
  <si>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</si>
  <si>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</si>
  <si>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</si>
  <si>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</si>
  <si>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</si>
  <si>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</si>
  <si>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</si>
  <si>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</si>
  <si>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</si>
  <si>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</si>
  <si>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</si>
  <si>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</si>
  <si>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</si>
  <si>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</si>
  <si>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</si>
  <si>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</si>
  <si>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</si>
  <si>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</si>
  <si>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</si>
  <si>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</si>
  <si>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</si>
  <si>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</si>
  <si>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</si>
  <si>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</si>
  <si>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</si>
  <si>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</si>
  <si>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</si>
  <si>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</si>
  <si>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</si>
  <si>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</si>
  <si>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</si>
  <si>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</si>
  <si>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</si>
  <si>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</si>
  <si>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</si>
  <si>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</si>
  <si>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</si>
  <si>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</si>
  <si>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</si>
  <si>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</si>
  <si>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</si>
  <si>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</si>
  <si>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</si>
  <si>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</si>
  <si>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</si>
  <si>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</si>
  <si>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</si>
  <si>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</si>
  <si>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</si>
  <si>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</si>
  <si>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</si>
  <si>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</si>
  <si>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</si>
  <si>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</si>
  <si>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</si>
  <si>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</si>
  <si>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</si>
  <si>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</si>
  <si>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</si>
  <si>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</si>
  <si>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</si>
  <si>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</si>
  <si>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</si>
  <si>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</si>
  <si>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</si>
  <si>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</si>
  <si>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</si>
  <si>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</si>
  <si>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</si>
  <si>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</si>
  <si>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</si>
  <si>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</si>
  <si>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</si>
  <si>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</si>
  <si>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</si>
  <si>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</si>
  <si>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</si>
  <si>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</si>
  <si>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</si>
  <si>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</si>
  <si>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</si>
  <si>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</si>
  <si>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</si>
  <si>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</si>
  <si>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</si>
  <si>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</si>
  <si>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</si>
  <si>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</si>
  <si>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</si>
  <si>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</si>
  <si>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</si>
  <si>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</si>
  <si>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</si>
  <si>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</si>
  <si>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</si>
  <si>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</si>
  <si>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</si>
  <si>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</si>
  <si>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</si>
  <si>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</si>
  <si>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</si>
  <si>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</si>
  <si>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</si>
  <si>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</si>
  <si>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</si>
  <si>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</si>
  <si>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</si>
  <si>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</si>
  <si>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</si>
  <si>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</si>
  <si>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</si>
  <si>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</si>
  <si>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</si>
  <si>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</si>
  <si>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</si>
  <si>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</si>
  <si>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</si>
  <si>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</si>
  <si>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</si>
  <si>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</si>
  <si>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</si>
  <si>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</si>
  <si>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</si>
  <si>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</si>
  <si>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</si>
  <si>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</si>
  <si>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</si>
  <si>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</si>
  <si>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</si>
  <si>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</si>
  <si>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</si>
  <si>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</si>
  <si>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</si>
  <si>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</si>
  <si>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</si>
  <si>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</si>
  <si>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</si>
  <si>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</si>
  <si>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</si>
  <si>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</si>
  <si>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</si>
  <si>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</si>
  <si>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</si>
  <si>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</si>
  <si>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</si>
  <si>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</si>
  <si>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</si>
  <si>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</si>
  <si>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</si>
  <si>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</si>
  <si>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</si>
  <si>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</si>
  <si>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</si>
  <si>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</si>
  <si>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</si>
  <si>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</si>
  <si>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</si>
  <si>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</si>
  <si>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</si>
  <si>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</si>
  <si>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</si>
  <si>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</si>
  <si>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</si>
  <si>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</si>
  <si>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</si>
  <si>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</si>
  <si>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</si>
  <si>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</si>
  <si>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</si>
  <si>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</si>
  <si>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</si>
  <si>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</si>
  <si>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</si>
  <si>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</si>
  <si>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</si>
  <si>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</si>
  <si>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</si>
  <si>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</si>
  <si>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</si>
  <si>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</si>
  <si>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</si>
  <si>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</si>
  <si>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</si>
  <si>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</si>
  <si>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</si>
  <si>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</si>
  <si>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</si>
  <si>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</si>
  <si>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</si>
  <si>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</si>
  <si>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</si>
  <si>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</si>
  <si>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</si>
  <si>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</si>
  <si>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</si>
  <si>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</si>
  <si>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</si>
  <si>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</si>
  <si>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</si>
  <si>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</si>
  <si>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</si>
  <si>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</si>
  <si>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</si>
  <si>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</si>
  <si>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</si>
  <si>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</si>
  <si>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</si>
  <si>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</si>
  <si>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</si>
  <si>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</si>
  <si>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</si>
  <si>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</si>
  <si>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</si>
  <si>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</si>
  <si>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</si>
  <si>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</si>
  <si>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</si>
  <si>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</si>
  <si>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</si>
  <si>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</si>
  <si>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</si>
  <si>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</si>
  <si>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</si>
  <si>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</si>
  <si>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</si>
  <si>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</si>
  <si>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</si>
  <si>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</si>
  <si>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</si>
  <si>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</si>
  <si>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</si>
  <si>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</si>
  <si>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</si>
  <si>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</si>
  <si>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</si>
  <si>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</si>
  <si>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</si>
  <si>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</si>
  <si>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</si>
  <si>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</si>
  <si>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</si>
  <si>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</si>
  <si>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</si>
  <si>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</si>
  <si>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</si>
  <si>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</si>
  <si>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</si>
  <si>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</si>
  <si>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</si>
  <si>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</si>
  <si>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</si>
  <si>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</si>
  <si>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</si>
  <si>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</si>
  <si>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</si>
  <si>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</si>
  <si>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</si>
  <si>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</si>
  <si>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</si>
  <si>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</si>
  <si>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</si>
  <si>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</si>
  <si>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</si>
  <si>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</si>
  <si>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</si>
  <si>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</si>
  <si>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</si>
  <si>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</si>
  <si>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</si>
  <si>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</si>
  <si>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</si>
  <si>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</si>
  <si>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</si>
  <si>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</si>
  <si>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</si>
  <si>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</si>
  <si>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</si>
  <si>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</si>
  <si>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</si>
  <si>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</si>
  <si>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</si>
  <si>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</si>
  <si>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</si>
  <si>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</si>
  <si>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</si>
  <si>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</si>
  <si>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</si>
  <si>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</si>
  <si>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</si>
  <si>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</si>
  <si>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</si>
  <si>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</si>
  <si>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</si>
  <si>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</si>
  <si>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</si>
  <si>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</si>
  <si>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</si>
  <si>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</si>
  <si>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</si>
  <si>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</si>
  <si>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</si>
  <si>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</si>
  <si>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</si>
  <si>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</si>
  <si>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</si>
  <si>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</si>
  <si>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</si>
  <si>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</si>
  <si>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</si>
  <si>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</si>
  <si>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</si>
  <si>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</si>
  <si>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</si>
  <si>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</si>
  <si>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</si>
  <si>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</si>
  <si>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</si>
  <si>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</si>
  <si>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</si>
  <si>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</si>
  <si>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</si>
  <si>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</si>
  <si>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</si>
  <si>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</si>
  <si>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</si>
  <si>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</si>
  <si>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</si>
  <si>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</si>
  <si>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</si>
  <si>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</si>
  <si>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</si>
  <si>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</si>
  <si>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</si>
  <si>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</si>
  <si>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</si>
  <si>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</si>
  <si>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</si>
  <si>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</si>
  <si>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</si>
  <si>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</si>
  <si>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</si>
  <si>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</si>
  <si>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</si>
  <si>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</si>
  <si>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</si>
  <si>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</si>
  <si>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</si>
  <si>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</si>
  <si>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</si>
  <si>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</si>
  <si>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</si>
  <si>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</si>
  <si>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</si>
  <si>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</si>
  <si>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</si>
  <si>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</si>
  <si>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</si>
  <si>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</si>
  <si>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</si>
  <si>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</si>
  <si>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</si>
  <si>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</si>
  <si>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</si>
  <si>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</si>
  <si>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</si>
  <si>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</si>
  <si>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</si>
  <si>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</si>
  <si>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</si>
  <si>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</si>
  <si>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</si>
  <si>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</si>
  <si>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</si>
  <si>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</si>
  <si>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</si>
  <si>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</si>
  <si>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</si>
  <si>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</si>
  <si>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</si>
  <si>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</si>
  <si>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</si>
  <si>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</si>
  <si>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</si>
  <si>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</si>
  <si>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</si>
  <si>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</si>
  <si>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</si>
  <si>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</si>
  <si>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</si>
  <si>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</si>
  <si>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</si>
  <si>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</si>
  <si>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</si>
  <si>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</si>
  <si>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</si>
  <si>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</si>
  <si>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</si>
  <si>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</si>
  <si>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</si>
  <si>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</si>
  <si>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</si>
  <si>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</si>
  <si>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</si>
  <si>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</si>
  <si>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</si>
  <si>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</si>
  <si>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</si>
  <si>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</si>
  <si>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</si>
  <si>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</si>
  <si>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</si>
  <si>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</si>
  <si>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</si>
  <si>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</si>
  <si>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</si>
  <si>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</si>
  <si>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</si>
  <si>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</si>
  <si>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</si>
  <si>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</si>
  <si>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</si>
  <si>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</si>
  <si>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</si>
  <si>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</si>
  <si>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</si>
  <si>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</si>
  <si>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</si>
  <si>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</si>
  <si>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</si>
  <si>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</si>
  <si>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</si>
  <si>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</si>
  <si>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</si>
  <si>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</si>
  <si>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</si>
  <si>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</si>
  <si>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</si>
  <si>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</si>
  <si>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</si>
  <si>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</si>
  <si>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</si>
  <si>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</si>
  <si>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</si>
  <si>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</si>
  <si>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</si>
  <si>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</si>
  <si>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</si>
  <si>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</si>
  <si>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</si>
  <si>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</si>
  <si>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</si>
  <si>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</si>
  <si>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</si>
  <si>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</si>
  <si>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</si>
  <si>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</si>
  <si>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</si>
  <si>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</si>
  <si>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</si>
  <si>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</si>
  <si>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</si>
  <si>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</si>
  <si>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</si>
  <si>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</si>
  <si>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</si>
  <si>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</si>
  <si>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</si>
  <si>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</si>
  <si>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</si>
  <si>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</si>
  <si>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</si>
  <si>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</si>
  <si>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</si>
  <si>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</si>
  <si>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</si>
  <si>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</si>
  <si>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</si>
  <si>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</si>
  <si>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</si>
  <si>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</si>
  <si>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</si>
  <si>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</si>
  <si>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</si>
  <si>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</si>
  <si>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</si>
  <si>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</si>
  <si>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</si>
  <si>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</si>
  <si>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</si>
  <si>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</si>
  <si>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</si>
  <si>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</si>
  <si>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</si>
  <si>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</si>
  <si>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</si>
  <si>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</si>
  <si>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</si>
  <si>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</si>
  <si>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</si>
  <si>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</si>
  <si>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</si>
  <si>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</si>
  <si>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</si>
  <si>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</si>
  <si>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</si>
  <si>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</si>
  <si>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</si>
  <si>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</si>
  <si>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</si>
  <si>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</si>
  <si>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</si>
  <si>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</si>
  <si>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</si>
  <si>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</si>
  <si>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</si>
  <si>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</si>
  <si>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</si>
  <si>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</si>
  <si>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</si>
  <si>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</si>
  <si>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</si>
  <si>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</si>
  <si>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</si>
  <si>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</si>
  <si>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</si>
  <si>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</si>
  <si>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</si>
  <si>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</si>
  <si>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</si>
  <si>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</si>
  <si>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</si>
  <si>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</si>
  <si>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</si>
  <si>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</si>
  <si>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</si>
  <si>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</si>
  <si>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</si>
  <si>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</si>
  <si>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</si>
  <si>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</si>
  <si>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</si>
  <si>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</si>
  <si>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</si>
  <si>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</si>
  <si>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</si>
  <si>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</si>
  <si>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</si>
  <si>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</si>
  <si>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</si>
  <si>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</si>
  <si>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</si>
  <si>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</si>
  <si>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</si>
  <si>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</si>
  <si>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</si>
  <si>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</si>
  <si>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</si>
  <si>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</si>
  <si>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</si>
  <si>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</si>
  <si>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</si>
  <si>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</si>
  <si>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</si>
  <si>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</si>
  <si>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</si>
  <si>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</si>
  <si>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</si>
  <si>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</si>
  <si>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</si>
  <si>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</si>
  <si>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</si>
  <si>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</si>
  <si>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</si>
  <si>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</si>
  <si>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</si>
  <si>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</si>
  <si>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</si>
  <si>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</si>
  <si>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</si>
  <si>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</si>
  <si>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</si>
  <si>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</si>
  <si>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</si>
  <si>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</si>
  <si>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</si>
  <si>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</si>
  <si>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</si>
  <si>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</si>
  <si>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</si>
  <si>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</si>
  <si>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</si>
  <si>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</si>
  <si>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</si>
  <si>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</si>
  <si>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</si>
  <si>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</si>
  <si>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</si>
  <si>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</si>
  <si>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</si>
  <si>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</si>
  <si>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</si>
  <si>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</si>
  <si>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</si>
  <si>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</si>
  <si>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</si>
  <si>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</si>
  <si>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</si>
  <si>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</si>
  <si>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</si>
  <si>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</si>
  <si>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</si>
  <si>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</si>
  <si>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</si>
  <si>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</si>
  <si>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</si>
  <si>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</si>
  <si>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</si>
  <si>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</si>
  <si>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</si>
  <si>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</si>
  <si>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</si>
  <si>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</si>
  <si>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</si>
  <si>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</si>
  <si>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</si>
  <si>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</si>
  <si>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</si>
  <si>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</si>
  <si>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</si>
  <si>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</si>
  <si>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</si>
  <si>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</si>
  <si>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</si>
  <si>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</si>
  <si>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</si>
  <si>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</si>
  <si>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</si>
  <si>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</si>
  <si>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</si>
  <si>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</si>
  <si>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</si>
  <si>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</si>
  <si>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</si>
  <si>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</si>
  <si>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</si>
  <si>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</si>
  <si>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</si>
  <si>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</si>
  <si>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</si>
  <si>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</si>
  <si>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</si>
  <si>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</si>
  <si>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</si>
  <si>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</si>
  <si>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</si>
  <si>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</si>
  <si>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</si>
  <si>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</si>
  <si>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</si>
  <si>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</si>
  <si>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</si>
  <si>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</si>
  <si>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</si>
  <si>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</si>
  <si>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</si>
  <si>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</si>
  <si>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</si>
  <si>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</si>
  <si>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</si>
  <si>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</si>
  <si>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</si>
  <si>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</si>
  <si>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</si>
  <si>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</si>
  <si>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</si>
  <si>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</si>
  <si>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</si>
  <si>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</si>
  <si>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</si>
  <si>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</si>
  <si>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</si>
  <si>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</si>
  <si>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</si>
  <si>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</si>
  <si>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</si>
  <si>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</si>
  <si>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</si>
  <si>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</si>
  <si>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</si>
  <si>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</si>
  <si>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</si>
  <si>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</si>
  <si>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</si>
  <si>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</si>
  <si>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</si>
  <si>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</si>
  <si>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</si>
  <si>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</si>
  <si>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</si>
  <si>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</si>
  <si>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</si>
  <si>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</si>
  <si>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</si>
  <si>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</si>
  <si>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</si>
  <si>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</si>
  <si>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</si>
  <si>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</si>
  <si>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</si>
  <si>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</si>
  <si>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</si>
  <si>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</si>
  <si>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</si>
  <si>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</si>
  <si>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</si>
  <si>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</si>
  <si>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</si>
  <si>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</si>
  <si>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</si>
  <si>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</si>
  <si>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</si>
  <si>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</si>
  <si>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</si>
  <si>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</si>
  <si>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</si>
  <si>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</si>
  <si>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</si>
  <si>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</si>
  <si>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</si>
  <si>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</si>
  <si>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</si>
  <si>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</si>
  <si>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</si>
  <si>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</si>
  <si>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</si>
  <si>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</si>
  <si>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</si>
  <si>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</si>
  <si>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</si>
  <si>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</si>
  <si>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</si>
  <si>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</si>
  <si>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</si>
  <si>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</si>
  <si>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</si>
  <si>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</si>
  <si>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</si>
  <si>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</si>
  <si>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</si>
  <si>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</si>
  <si>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</si>
  <si>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</si>
  <si>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</si>
  <si>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</si>
  <si>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</si>
  <si>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</si>
  <si>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</si>
  <si>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</si>
  <si>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</si>
  <si>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</si>
  <si>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</si>
  <si>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</si>
  <si>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</si>
  <si>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</si>
  <si>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</si>
  <si>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</si>
  <si>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</si>
  <si>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</si>
  <si>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</si>
  <si>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</si>
  <si>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</si>
  <si>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</si>
  <si>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</si>
  <si>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</si>
  <si>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</si>
  <si>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</si>
  <si>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</si>
  <si>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</si>
  <si>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</si>
  <si>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</si>
  <si>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</si>
  <si>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</si>
  <si>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</si>
  <si>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</si>
  <si>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</si>
  <si>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</si>
  <si>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</si>
  <si>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</si>
  <si>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</si>
  <si>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</si>
  <si>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</si>
  <si>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</si>
  <si>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</si>
  <si>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</si>
  <si>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</si>
  <si>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</si>
  <si>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</si>
  <si>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</si>
  <si>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</si>
  <si>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</si>
  <si>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</si>
  <si>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</si>
  <si>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</si>
  <si>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</si>
  <si>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</si>
  <si>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</si>
  <si>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</si>
  <si>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</si>
  <si>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</si>
  <si>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</si>
  <si>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</si>
  <si>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</si>
  <si>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</si>
  <si>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</si>
  <si>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</si>
  <si>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</si>
  <si>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</si>
  <si>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</si>
  <si>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</si>
  <si>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</si>
  <si>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</si>
  <si>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</si>
  <si>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</si>
  <si>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</si>
  <si>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</si>
  <si>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</si>
  <si>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</si>
  <si>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</si>
  <si>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</si>
  <si>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</si>
  <si>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</si>
  <si>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</si>
  <si>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</si>
  <si>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</si>
  <si>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</si>
  <si>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</si>
  <si>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</si>
  <si>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</si>
  <si>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</si>
  <si>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</si>
  <si>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</si>
  <si>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</si>
  <si>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</si>
  <si>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</si>
  <si>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</si>
  <si>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</si>
  <si>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</si>
  <si>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</si>
  <si>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</si>
  <si>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</si>
  <si>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</si>
  <si>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</si>
  <si>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</si>
  <si>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</si>
  <si>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</si>
  <si>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</si>
  <si>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</si>
  <si>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</si>
  <si>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</si>
  <si>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</si>
  <si>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</si>
  <si>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</si>
  <si>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</si>
  <si>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</si>
  <si>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</si>
  <si>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</si>
  <si>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</si>
  <si>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</si>
  <si>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</si>
  <si>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</si>
  <si>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</si>
  <si>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</si>
  <si>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</si>
  <si>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</si>
  <si>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</si>
  <si>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</si>
  <si>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</si>
  <si>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</si>
  <si>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</si>
  <si>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</si>
  <si>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</si>
  <si>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</si>
  <si>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</si>
  <si>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</si>
  <si>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</si>
  <si>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</si>
  <si>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</si>
  <si>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</si>
  <si>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</si>
  <si>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</si>
  <si>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</si>
  <si>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</si>
  <si>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</si>
  <si>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</si>
  <si>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</si>
  <si>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</si>
  <si>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</si>
  <si>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</si>
  <si>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</si>
  <si>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</si>
  <si>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</si>
  <si>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</si>
  <si>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</si>
  <si>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</si>
  <si>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</si>
  <si>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</si>
  <si>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</si>
  <si>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</si>
  <si>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</si>
  <si>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</si>
  <si>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</si>
  <si>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</si>
  <si>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</si>
  <si>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</si>
  <si>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</si>
  <si>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</si>
  <si>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</si>
  <si>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</si>
  <si>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</si>
  <si>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</si>
  <si>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</si>
  <si>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</si>
  <si>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</si>
  <si>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</si>
  <si>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</si>
  <si>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</si>
  <si>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</si>
  <si>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</si>
  <si>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</si>
  <si>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</si>
  <si>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</si>
  <si>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</si>
  <si>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</si>
  <si>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</si>
  <si>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</si>
  <si>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</si>
  <si>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</si>
  <si>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</si>
  <si>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</si>
  <si>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</si>
  <si>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</si>
  <si>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</si>
  <si>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</si>
  <si>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</si>
  <si>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</si>
  <si>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</si>
  <si>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</si>
  <si>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</si>
  <si>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</si>
  <si>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</si>
  <si>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</si>
  <si>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</si>
  <si>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</si>
  <si>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</si>
  <si>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</si>
  <si>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</si>
  <si>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</si>
  <si>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</si>
  <si>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</si>
  <si>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</si>
  <si>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</si>
  <si>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</si>
  <si>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</si>
  <si>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</si>
  <si>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</si>
  <si>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</si>
  <si>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</si>
  <si>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</si>
  <si>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</si>
  <si>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</si>
  <si>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</si>
  <si>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</si>
  <si>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</si>
  <si>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</si>
  <si>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</si>
  <si>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</si>
  <si>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</si>
  <si>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</si>
  <si>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</si>
  <si>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</si>
  <si>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</si>
  <si>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</si>
  <si>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</si>
  <si>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</si>
  <si>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</si>
  <si>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</si>
  <si>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</si>
  <si>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</si>
  <si>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</si>
  <si>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</si>
  <si>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</si>
  <si>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</si>
  <si>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</si>
  <si>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</si>
  <si>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</si>
  <si>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</si>
  <si>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</si>
  <si>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</si>
  <si>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</si>
  <si>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</si>
  <si>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</si>
  <si>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</si>
  <si>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</si>
  <si>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</si>
  <si>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</si>
  <si>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</si>
  <si>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</si>
  <si>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</si>
  <si>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</si>
  <si>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</si>
  <si>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</si>
  <si>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</si>
  <si>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</si>
  <si>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</si>
  <si>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</si>
  <si>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</si>
  <si>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</si>
  <si>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</si>
  <si>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</si>
  <si>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</si>
  <si>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</si>
  <si>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</si>
  <si>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</si>
  <si>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</si>
  <si>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</si>
  <si>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</si>
  <si>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</si>
  <si>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</si>
  <si>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</si>
  <si>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</si>
  <si>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</si>
  <si>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</si>
  <si>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</si>
  <si>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</si>
  <si>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</si>
  <si>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</si>
  <si>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</si>
  <si>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</si>
  <si>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</si>
  <si>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</si>
  <si>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</si>
  <si>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</si>
  <si>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</si>
  <si>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</si>
  <si>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</si>
  <si>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</si>
  <si>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</si>
  <si>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</si>
  <si>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</si>
  <si>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</si>
  <si>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</si>
  <si>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</si>
  <si>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</si>
  <si>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</si>
  <si>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</si>
  <si>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</si>
  <si>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</si>
  <si>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</si>
  <si>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</si>
  <si>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</si>
  <si>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</si>
  <si>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</si>
  <si>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</si>
  <si>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</si>
  <si>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</si>
  <si>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</si>
  <si>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</si>
  <si>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</si>
  <si>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</si>
  <si>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</si>
  <si>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</si>
  <si>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</si>
  <si>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</si>
  <si>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</si>
  <si>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</si>
  <si>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</si>
  <si>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</si>
  <si>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</si>
  <si>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</si>
  <si>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</si>
  <si>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</si>
  <si>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</si>
  <si>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</si>
  <si>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</si>
  <si>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</si>
  <si>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</si>
  <si>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</si>
  <si>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</si>
  <si>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</si>
  <si>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</si>
  <si>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</si>
  <si>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</si>
  <si>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</si>
  <si>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</si>
  <si>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</si>
  <si>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</si>
  <si>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</si>
  <si>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</si>
  <si>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</si>
  <si>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</si>
  <si>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</si>
  <si>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</si>
  <si>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</si>
  <si>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</si>
  <si>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</si>
  <si>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</si>
  <si>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</si>
  <si>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</si>
  <si>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</si>
  <si>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</si>
  <si>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</si>
  <si>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</si>
  <si>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</si>
  <si>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</si>
  <si>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</si>
  <si>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</si>
  <si>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</si>
  <si>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</si>
  <si>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</si>
  <si>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</si>
  <si>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</si>
  <si>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</si>
  <si>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</si>
  <si>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</si>
  <si>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</si>
  <si>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</si>
  <si>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</si>
  <si>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</si>
  <si>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</si>
  <si>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</si>
  <si>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</si>
  <si>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</si>
  <si>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</si>
  <si>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</si>
  <si>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</si>
  <si>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</si>
  <si>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</si>
  <si>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</si>
  <si>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</si>
  <si>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</si>
  <si>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</si>
  <si>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</si>
  <si>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</si>
  <si>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</si>
  <si>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</si>
  <si>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</si>
  <si>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</si>
  <si>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</si>
  <si>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</si>
  <si>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</si>
  <si>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</si>
  <si>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</si>
  <si>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</si>
  <si>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</si>
  <si>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</si>
  <si>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</si>
  <si>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</si>
  <si>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</si>
  <si>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</si>
  <si>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</si>
  <si>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</si>
  <si>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</si>
  <si>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</si>
  <si>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</si>
  <si>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</si>
  <si>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</si>
  <si>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</si>
  <si>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</si>
  <si>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</si>
  <si>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</si>
  <si>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</si>
  <si>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</si>
  <si>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</si>
  <si>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</si>
  <si>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</si>
  <si>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</si>
  <si>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</si>
  <si>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</si>
  <si>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</si>
  <si>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</si>
  <si>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</si>
  <si>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</si>
  <si>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</si>
  <si>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</si>
  <si>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</si>
  <si>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</si>
  <si>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</si>
  <si>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</si>
  <si>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</si>
  <si>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</si>
  <si>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</si>
  <si>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</si>
  <si>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</si>
  <si>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</si>
  <si>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</si>
  <si>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</si>
  <si>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</si>
  <si>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</si>
  <si>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</si>
  <si>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</si>
  <si>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</si>
  <si>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</si>
  <si>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</si>
  <si>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</si>
  <si>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</si>
  <si>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</si>
  <si>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</si>
  <si>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</si>
  <si>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</si>
  <si>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</si>
  <si>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</si>
  <si>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</si>
  <si>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</si>
  <si>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</si>
  <si>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</si>
  <si>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</si>
  <si>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</si>
  <si>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</si>
  <si>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</si>
  <si>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</si>
  <si>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</si>
  <si>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</si>
  <si>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</si>
  <si>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</si>
  <si>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</si>
  <si>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</si>
  <si>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</si>
  <si>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</si>
  <si>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</si>
  <si>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</si>
  <si>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</si>
  <si>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</si>
  <si>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</si>
  <si>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</si>
  <si>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</si>
  <si>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</si>
  <si>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</si>
  <si>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</si>
  <si>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</si>
  <si>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</si>
  <si>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</si>
  <si>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</si>
  <si>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</si>
  <si>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</si>
  <si>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</si>
  <si>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</si>
  <si>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</si>
  <si>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</si>
  <si>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</si>
  <si>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</si>
  <si>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</si>
  <si>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</si>
  <si>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</si>
  <si>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</si>
  <si>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</si>
  <si>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</si>
  <si>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</si>
  <si>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</si>
  <si>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</si>
  <si>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</si>
  <si>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</si>
  <si>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</si>
  <si>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</si>
  <si>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</si>
  <si>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</si>
  <si>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</si>
  <si>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</si>
  <si>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</si>
  <si>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</si>
  <si>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</si>
  <si>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</si>
  <si>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</si>
  <si>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</si>
  <si>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</si>
  <si>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</si>
  <si>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</si>
  <si>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</si>
  <si>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</si>
  <si>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</si>
  <si>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</si>
  <si>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</si>
  <si>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</si>
  <si>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</si>
  <si>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</si>
  <si>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</si>
  <si>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</si>
  <si>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</si>
  <si>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</si>
  <si>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</si>
  <si>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</si>
  <si>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</si>
  <si>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</si>
  <si>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</si>
  <si>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</si>
  <si>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</si>
  <si>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</si>
  <si>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</si>
  <si>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</si>
  <si>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</si>
  <si>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</si>
  <si>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</si>
  <si>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</si>
  <si>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</si>
  <si>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</si>
  <si>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</si>
  <si>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</si>
  <si>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</si>
  <si>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</si>
  <si>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</si>
  <si>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</si>
  <si>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</si>
  <si>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</si>
  <si>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</si>
  <si>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</si>
  <si>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</si>
  <si>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</si>
  <si>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</si>
  <si>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</si>
  <si>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</si>
  <si>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</si>
  <si>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</si>
  <si>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</si>
  <si>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</si>
  <si>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</si>
  <si>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</si>
  <si>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</si>
  <si>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</si>
  <si>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</si>
  <si>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</si>
  <si>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</si>
  <si>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</si>
  <si>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</si>
  <si>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</si>
  <si>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</si>
  <si>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</si>
  <si>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</si>
  <si>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</si>
  <si>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</si>
  <si>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</si>
  <si>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</si>
  <si>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</si>
  <si>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</si>
  <si>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</si>
  <si>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</si>
  <si>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</si>
  <si>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</si>
  <si>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</si>
  <si>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</si>
  <si>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</si>
  <si>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</si>
  <si>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</si>
  <si>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</si>
  <si>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</si>
  <si>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</si>
  <si>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</si>
  <si>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</si>
  <si>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</si>
  <si>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</si>
  <si>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</si>
  <si>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</si>
  <si>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</si>
  <si>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</si>
  <si>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</si>
  <si>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</si>
  <si>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</si>
  <si>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</si>
  <si>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</si>
  <si>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</si>
  <si>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</si>
  <si>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</si>
  <si>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</si>
  <si>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</si>
  <si>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</si>
  <si>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</si>
  <si>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</si>
  <si>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</si>
  <si>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</si>
  <si>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</si>
  <si>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</si>
  <si>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</si>
  <si>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</si>
  <si>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</si>
  <si>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</si>
  <si>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</si>
  <si>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</si>
  <si>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</si>
  <si>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</si>
  <si>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</si>
  <si>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</si>
  <si>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</si>
  <si>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</si>
  <si>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</si>
  <si>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</si>
  <si>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</si>
  <si>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</si>
  <si>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</si>
  <si>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</si>
  <si>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</si>
  <si>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</si>
  <si>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</si>
  <si>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</si>
  <si>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</si>
  <si>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</si>
  <si>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</si>
  <si>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</si>
  <si>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</si>
  <si>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</si>
  <si>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</si>
  <si>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</si>
  <si>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</si>
  <si>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</si>
  <si>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</si>
  <si>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</si>
  <si>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</si>
  <si>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</si>
  <si>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</si>
  <si>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</si>
  <si>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</si>
  <si>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</si>
  <si>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</si>
  <si>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</si>
  <si>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</si>
  <si>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</si>
  <si>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</si>
  <si>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</si>
  <si>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</si>
  <si>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</si>
  <si>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</si>
  <si>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</si>
  <si>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</si>
  <si>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</si>
  <si>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</si>
  <si>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</si>
  <si>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</si>
  <si>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</si>
  <si>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</si>
  <si>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</si>
  <si>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</si>
  <si>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</si>
  <si>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</si>
  <si>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</si>
  <si>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</si>
  <si>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</si>
  <si>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</si>
  <si>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</si>
  <si>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</si>
  <si>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</si>
  <si>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</si>
  <si>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</si>
  <si>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</si>
  <si>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</si>
  <si>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</si>
  <si>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</si>
  <si>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</si>
  <si>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</si>
  <si>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</si>
  <si>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</si>
  <si>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</si>
  <si>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</si>
  <si>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</si>
  <si>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</si>
  <si>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</si>
  <si>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</si>
  <si>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</si>
  <si>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</si>
  <si>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</si>
  <si>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</si>
  <si>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</si>
  <si>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</si>
  <si>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</si>
  <si>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</si>
  <si>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</si>
  <si>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</si>
  <si>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</si>
  <si>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</si>
  <si>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</si>
  <si>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</si>
  <si>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</si>
  <si>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</si>
  <si>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</si>
  <si>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</si>
  <si>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</si>
  <si>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</si>
  <si>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</si>
  <si>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</si>
  <si>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</si>
  <si>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</si>
  <si>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</si>
  <si>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</si>
  <si>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</si>
  <si>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</si>
  <si>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</si>
  <si>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</si>
  <si>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</si>
  <si>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</si>
  <si>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</si>
  <si>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</si>
  <si>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</si>
  <si>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</si>
  <si>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</si>
  <si>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</si>
  <si>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</si>
  <si>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</si>
  <si>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</si>
  <si>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</si>
  <si>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</si>
  <si>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</si>
  <si>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</si>
  <si>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</si>
  <si>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</si>
  <si>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</si>
  <si>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</si>
  <si>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</si>
  <si>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</si>
  <si>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</si>
  <si>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</si>
  <si>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</si>
  <si>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</si>
  <si>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</si>
  <si>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</si>
  <si>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</si>
  <si>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</si>
  <si>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</si>
  <si>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</si>
  <si>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</si>
  <si>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</si>
  <si>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</si>
  <si>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</si>
  <si>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</si>
  <si>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</si>
  <si>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</si>
  <si>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</si>
  <si>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</si>
  <si>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</si>
  <si>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</si>
  <si>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</si>
  <si>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</si>
  <si>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</si>
  <si>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</si>
  <si>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</si>
  <si>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</si>
  <si>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</si>
  <si>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</si>
  <si>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</si>
  <si>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</si>
  <si>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</si>
  <si>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</si>
  <si>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</si>
  <si>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</si>
  <si>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</si>
  <si>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</si>
  <si>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</si>
  <si>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</si>
  <si>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</si>
  <si>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</si>
  <si>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</si>
  <si>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</si>
  <si>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</si>
  <si>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</si>
  <si>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</si>
  <si>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</si>
  <si>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</si>
  <si>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</si>
  <si>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</si>
  <si>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</si>
  <si>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</si>
  <si>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</si>
  <si>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</si>
  <si>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</si>
  <si>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</si>
  <si>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</si>
  <si>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</si>
  <si>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</si>
  <si>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</si>
  <si>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</si>
  <si>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</si>
  <si>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</si>
  <si>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</si>
  <si>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</si>
  <si>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</si>
  <si>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</si>
  <si>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</si>
  <si>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</si>
  <si>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</si>
  <si>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</si>
  <si>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</si>
  <si>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</si>
  <si>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</si>
  <si>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</si>
  <si>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</si>
  <si>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</si>
  <si>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</si>
  <si>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</si>
  <si>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</si>
  <si>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</si>
  <si>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</si>
  <si>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</si>
  <si>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</si>
  <si>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</si>
  <si>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</si>
  <si>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</si>
  <si>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</si>
  <si>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</si>
  <si>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</si>
  <si>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</si>
  <si>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</si>
  <si>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</si>
  <si>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</si>
  <si>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</si>
  <si>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</si>
  <si>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</si>
  <si>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</si>
  <si>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</si>
  <si>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</si>
  <si>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</si>
  <si>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</si>
  <si>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</si>
  <si>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</si>
  <si>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</si>
  <si>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</si>
  <si>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</si>
  <si>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</si>
  <si>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</si>
  <si>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</si>
  <si>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</si>
  <si>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</si>
  <si>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</si>
  <si>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</si>
  <si>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</si>
  <si>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</si>
  <si>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</si>
  <si>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</si>
  <si>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</si>
  <si>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</si>
  <si>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</si>
  <si>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</si>
  <si>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</si>
  <si>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</si>
  <si>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</si>
  <si>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</si>
  <si>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</si>
  <si>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</si>
  <si>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</si>
  <si>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</si>
  <si>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</si>
  <si>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</si>
  <si>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</si>
  <si>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</si>
  <si>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</si>
  <si>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</si>
  <si>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</si>
  <si>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</si>
  <si>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</si>
  <si>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</si>
  <si>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</si>
  <si>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</si>
  <si>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</si>
  <si>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</si>
  <si>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</si>
  <si>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</si>
  <si>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</si>
  <si>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</si>
  <si>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</si>
  <si>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</si>
  <si>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</si>
  <si>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</si>
  <si>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</si>
  <si>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</si>
  <si>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</si>
  <si>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</si>
  <si>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</si>
  <si>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</si>
  <si>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</si>
  <si>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</si>
  <si>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</si>
  <si>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</si>
  <si>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</si>
  <si>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</si>
  <si>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</si>
  <si>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</si>
  <si>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</si>
  <si>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</si>
  <si>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</si>
  <si>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</si>
  <si>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</si>
  <si>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</si>
  <si>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</si>
  <si>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</si>
  <si>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</si>
  <si>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</si>
  <si>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</si>
  <si>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</si>
  <si>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</si>
  <si>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</si>
  <si>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</si>
  <si>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</si>
  <si>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</si>
  <si>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</si>
  <si>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</si>
  <si>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</si>
  <si>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</si>
  <si>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</si>
  <si>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</si>
  <si>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</si>
  <si>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</si>
  <si>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</si>
  <si>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</si>
  <si>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</si>
  <si>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</si>
  <si>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</si>
  <si>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</si>
  <si>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</si>
  <si>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</si>
  <si>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</si>
  <si>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</si>
  <si>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</si>
  <si>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</si>
  <si>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</si>
  <si>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</si>
  <si>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</si>
  <si>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</si>
  <si>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</si>
  <si>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</si>
  <si>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</si>
  <si>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</si>
  <si>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</si>
  <si>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</si>
  <si>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</si>
  <si>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</si>
  <si>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</si>
  <si>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</si>
  <si>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</si>
  <si>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</si>
  <si>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</si>
  <si>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</si>
  <si>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</si>
  <si>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</si>
  <si>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</si>
  <si>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</si>
  <si>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</si>
  <si>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</si>
  <si>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</si>
  <si>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</si>
  <si>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</si>
  <si>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</si>
  <si>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</si>
  <si>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</si>
  <si>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</si>
  <si>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</si>
  <si>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</si>
  <si>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</si>
  <si>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</si>
  <si>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</si>
  <si>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</si>
  <si>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</si>
  <si>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</si>
  <si>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</si>
  <si>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</si>
  <si>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</si>
  <si>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</si>
  <si>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</si>
  <si>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</si>
  <si>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</si>
  <si>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</si>
  <si>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</si>
  <si>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</si>
  <si>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</si>
  <si>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</si>
  <si>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</si>
  <si>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</si>
  <si>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</si>
  <si>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</si>
  <si>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</si>
  <si>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</si>
  <si>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</si>
  <si>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</si>
  <si>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</si>
  <si>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</si>
  <si>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</si>
  <si>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</si>
  <si>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</si>
  <si>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</si>
  <si>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</si>
  <si>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</si>
  <si>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</si>
  <si>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</si>
  <si>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</si>
  <si>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</si>
  <si>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</si>
  <si>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</si>
  <si>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</si>
  <si>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</si>
  <si>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</si>
  <si>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</si>
  <si>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</si>
  <si>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</si>
  <si>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</si>
  <si>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</si>
  <si>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</si>
  <si>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</si>
  <si>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</si>
  <si>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</si>
  <si>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</si>
  <si>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</si>
  <si>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</si>
  <si>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</si>
  <si>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</si>
  <si>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</si>
  <si>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</si>
  <si>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</si>
  <si>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</si>
  <si>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</si>
  <si>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</si>
  <si>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</si>
  <si>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</si>
  <si>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</si>
  <si>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</si>
  <si>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</si>
  <si>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</si>
  <si>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</si>
  <si>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</si>
  <si>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</si>
  <si>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</si>
  <si>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</si>
  <si>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</si>
  <si>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</si>
  <si>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</si>
  <si>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</si>
  <si>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</si>
  <si>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</si>
  <si>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</si>
  <si>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</si>
  <si>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</si>
  <si>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</si>
  <si>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</si>
  <si>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</si>
  <si>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</si>
  <si>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</si>
  <si>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</si>
  <si>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</si>
  <si>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</si>
  <si>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</si>
  <si>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</si>
  <si>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</si>
  <si>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</si>
  <si>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</si>
  <si>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</si>
  <si>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</si>
  <si>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</si>
  <si>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</si>
  <si>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</si>
  <si>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</si>
  <si>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</si>
  <si>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</si>
  <si>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</si>
  <si>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</si>
  <si>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</si>
  <si>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</si>
  <si>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</si>
  <si>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</si>
  <si>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</si>
  <si>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</si>
  <si>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</si>
  <si>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</si>
  <si>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</si>
  <si>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</si>
  <si>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</si>
  <si>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</si>
  <si>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</si>
  <si>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</si>
  <si>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</si>
  <si>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</si>
  <si>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</si>
  <si>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</si>
  <si>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</si>
  <si>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</si>
  <si>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</si>
  <si>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</si>
  <si>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</si>
  <si>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</si>
  <si>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</si>
  <si>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</si>
  <si>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</si>
  <si>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</si>
  <si>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</si>
  <si>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</si>
  <si>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</si>
  <si>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</si>
  <si>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</si>
  <si>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</si>
  <si>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</si>
  <si>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</si>
  <si>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</si>
  <si>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</si>
  <si>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</si>
  <si>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</si>
  <si>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</si>
  <si>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</si>
  <si>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</si>
  <si>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</si>
  <si>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</si>
  <si>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</si>
  <si>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</si>
  <si>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</si>
  <si>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</si>
  <si>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</si>
  <si>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</si>
  <si>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</si>
  <si>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</si>
  <si>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</si>
  <si>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</si>
  <si>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</si>
  <si>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</si>
  <si>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</si>
  <si>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</si>
  <si>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</si>
  <si>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</si>
  <si>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</si>
  <si>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</si>
  <si>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</si>
  <si>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</si>
  <si>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</si>
  <si>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</si>
  <si>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</si>
  <si>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</si>
  <si>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</si>
  <si>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</si>
  <si>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</si>
  <si>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</si>
  <si>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</si>
  <si>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</si>
  <si>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</si>
  <si>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</si>
  <si>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</si>
  <si>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</si>
  <si>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</si>
  <si>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</si>
  <si>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</si>
  <si>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</si>
  <si>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</si>
  <si>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</si>
  <si>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</si>
  <si>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</si>
  <si>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</si>
  <si>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</si>
  <si>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</si>
  <si>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</si>
  <si>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</si>
  <si>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</si>
  <si>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</si>
  <si>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</si>
  <si>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</si>
  <si>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</si>
  <si>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</si>
  <si>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</si>
  <si>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</si>
  <si>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</si>
  <si>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</si>
  <si>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</si>
  <si>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</si>
  <si>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</si>
  <si>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</si>
  <si>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</si>
  <si>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</si>
  <si>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</si>
  <si>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</si>
  <si>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</si>
  <si>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</si>
  <si>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</si>
  <si>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</si>
  <si>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</si>
  <si>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</si>
  <si>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</si>
  <si>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</si>
  <si>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</si>
  <si>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</si>
  <si>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</si>
  <si>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</si>
  <si>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</si>
  <si>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</si>
  <si>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</si>
  <si>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</si>
  <si>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</si>
  <si>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</si>
  <si>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</si>
  <si>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</si>
  <si>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</si>
  <si>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</si>
  <si>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</si>
  <si>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</si>
  <si>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</si>
  <si>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</si>
  <si>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</si>
  <si>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</si>
  <si>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</si>
  <si>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</si>
  <si>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</si>
  <si>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</si>
  <si>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</si>
  <si>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</si>
  <si>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</si>
  <si>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</si>
  <si>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</si>
  <si>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</si>
  <si>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</si>
  <si>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</si>
  <si>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</si>
  <si>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</si>
  <si>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</si>
  <si>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</si>
  <si>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</si>
  <si>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</si>
  <si>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</si>
  <si>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</si>
  <si>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</si>
  <si>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</si>
  <si>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</si>
  <si>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</si>
  <si>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</si>
  <si>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</si>
  <si>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</si>
  <si>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</si>
  <si>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</si>
  <si>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</si>
  <si>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</si>
  <si>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</si>
  <si>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</si>
  <si>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</si>
  <si>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</si>
  <si>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</si>
  <si>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</si>
  <si>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</si>
  <si>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</si>
  <si>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</si>
  <si>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</si>
  <si>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</si>
  <si>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</si>
  <si>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</si>
  <si>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</si>
  <si>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</si>
  <si>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</si>
  <si>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</si>
  <si>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</si>
  <si>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</si>
  <si>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</si>
  <si>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</si>
  <si>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</si>
  <si>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</si>
  <si>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</si>
  <si>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</si>
  <si>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</si>
  <si>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</si>
  <si>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</si>
  <si>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</si>
  <si>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</si>
  <si>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</si>
  <si>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</si>
  <si>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</si>
  <si>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</si>
  <si>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</si>
  <si>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</si>
  <si>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</si>
  <si>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</si>
  <si>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</si>
  <si>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</si>
  <si>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</si>
  <si>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</si>
  <si>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</si>
  <si>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</si>
  <si>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</si>
  <si>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</si>
  <si>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</si>
  <si>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</si>
  <si>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</si>
  <si>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</si>
  <si>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</si>
  <si>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</si>
  <si>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</si>
  <si>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</si>
  <si>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</si>
  <si>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</si>
  <si>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</si>
  <si>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</si>
  <si>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</si>
  <si>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</si>
  <si>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</si>
  <si>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</si>
  <si>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</si>
  <si>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</si>
  <si>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</si>
  <si>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</si>
  <si>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</si>
  <si>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</si>
  <si>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</si>
  <si>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</si>
  <si>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</si>
  <si>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</si>
  <si>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</si>
  <si>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</si>
  <si>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</si>
  <si>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</si>
  <si>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</si>
  <si>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</si>
  <si>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</si>
  <si>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</si>
  <si>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</si>
  <si>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</si>
  <si>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</si>
  <si>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</si>
  <si>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</si>
  <si>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</si>
  <si>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</si>
  <si>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</si>
  <si>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</si>
  <si>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</si>
  <si>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</si>
  <si>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</si>
  <si>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</si>
  <si>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</si>
  <si>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</si>
  <si>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</si>
  <si>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</si>
  <si>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</si>
  <si>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</si>
  <si>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</si>
  <si>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</si>
  <si>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</si>
  <si>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</si>
  <si>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</si>
  <si>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</si>
  <si>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</si>
  <si>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</si>
  <si>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</si>
  <si>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</si>
  <si>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</si>
  <si>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</si>
  <si>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</si>
  <si>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</si>
  <si>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</si>
  <si>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</si>
  <si>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</si>
  <si>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</si>
  <si>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</si>
  <si>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</si>
  <si>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</si>
  <si>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</si>
  <si>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</si>
  <si>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</si>
  <si>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</si>
  <si>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</si>
  <si>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</si>
  <si>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</si>
  <si>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</si>
  <si>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</si>
  <si>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</si>
  <si>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</si>
  <si>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</si>
  <si>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</si>
  <si>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</si>
  <si>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</si>
  <si>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</si>
  <si>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</si>
  <si>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</si>
  <si>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</si>
  <si>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</si>
  <si>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</si>
  <si>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</si>
  <si>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</si>
  <si>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</si>
  <si>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</si>
  <si>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</si>
  <si>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</si>
  <si>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</si>
  <si>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</si>
  <si>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</si>
  <si>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</si>
  <si>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</si>
  <si>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</si>
  <si>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</si>
  <si>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</si>
  <si>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</si>
  <si>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</si>
  <si>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</si>
  <si>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</si>
  <si>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</si>
  <si>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</si>
  <si>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</si>
  <si>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</si>
  <si>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</si>
  <si>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</si>
  <si>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</si>
  <si>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</si>
  <si>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</si>
  <si>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</si>
  <si>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</si>
  <si>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</si>
  <si>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</si>
  <si>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</si>
  <si>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</si>
  <si>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</si>
  <si>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</si>
  <si>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</si>
  <si>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</si>
  <si>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</si>
  <si>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</si>
  <si>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</si>
  <si>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</si>
  <si>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</si>
  <si>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</si>
  <si>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</si>
  <si>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</si>
  <si>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</si>
  <si>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</si>
  <si>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</si>
  <si>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</si>
  <si>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</si>
  <si>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</si>
  <si>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</si>
  <si>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</si>
  <si>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</si>
  <si>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</si>
  <si>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</si>
  <si>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</si>
  <si>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</si>
  <si>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</si>
  <si>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</si>
  <si>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</si>
  <si>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</si>
  <si>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</si>
  <si>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</si>
  <si>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</si>
  <si>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</si>
  <si>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</si>
  <si>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</si>
  <si>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</si>
  <si>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</si>
  <si>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</si>
  <si>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</si>
  <si>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</si>
  <si>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</si>
  <si>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</si>
  <si>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</si>
  <si>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</si>
  <si>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</si>
  <si>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</si>
  <si>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</si>
  <si>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</si>
  <si>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</si>
  <si>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</si>
  <si>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</si>
  <si>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</si>
  <si>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</si>
  <si>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</si>
  <si>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</si>
  <si>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</si>
  <si>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</si>
  <si>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</si>
  <si>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</si>
  <si>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</si>
  <si>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</si>
  <si>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</si>
  <si>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</si>
  <si>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</si>
  <si>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</si>
  <si>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</si>
  <si>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</si>
  <si>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</si>
  <si>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</si>
  <si>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</si>
  <si>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</si>
  <si>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</si>
  <si>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</si>
  <si>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</si>
  <si>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</si>
  <si>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</si>
  <si>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</si>
  <si>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</si>
  <si>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</si>
  <si>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</si>
  <si>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</si>
  <si>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</si>
  <si>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</si>
  <si>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</si>
  <si>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</si>
  <si>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</si>
  <si>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</si>
  <si>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</si>
  <si>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</si>
  <si>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</si>
  <si>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</si>
  <si>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</si>
  <si>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</si>
  <si>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</si>
  <si>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</si>
  <si>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</si>
  <si>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</si>
  <si>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</si>
  <si>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</si>
  <si>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</si>
  <si>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</si>
  <si>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</si>
  <si>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</si>
  <si>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</si>
  <si>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</si>
  <si>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</si>
  <si>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</si>
  <si>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</si>
  <si>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</si>
  <si>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</si>
  <si>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</si>
  <si>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</si>
  <si>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</si>
  <si>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</si>
  <si>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</si>
  <si>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</si>
  <si>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</si>
  <si>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</si>
  <si>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</si>
  <si>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</si>
  <si>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</si>
  <si>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</si>
  <si>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</si>
  <si>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</si>
  <si>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</si>
  <si>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</si>
  <si>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</si>
  <si>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</si>
  <si>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</si>
  <si>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</si>
  <si>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</si>
  <si>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</si>
  <si>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</si>
  <si>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</si>
  <si>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</si>
  <si>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</si>
  <si>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</si>
  <si>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</si>
  <si>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</si>
  <si>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</si>
  <si>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</si>
  <si>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</si>
  <si>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</si>
  <si>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</si>
  <si>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</si>
  <si>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</si>
  <si>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</si>
  <si>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</si>
  <si>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</si>
  <si>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</si>
  <si>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</si>
  <si>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</si>
  <si>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</si>
  <si>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</si>
  <si>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</si>
  <si>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</si>
  <si>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</si>
  <si>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</si>
  <si>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</si>
  <si>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</si>
  <si>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</si>
  <si>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</si>
  <si>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</si>
  <si>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</si>
  <si>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</si>
  <si>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</si>
  <si>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</si>
  <si>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</si>
  <si>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</si>
  <si>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</si>
  <si>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</si>
  <si>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</si>
  <si>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</si>
  <si>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</si>
  <si>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</si>
  <si>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</si>
  <si>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</si>
  <si>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</si>
  <si>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</si>
  <si>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</si>
  <si>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</si>
  <si>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</si>
  <si>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</si>
  <si>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</si>
  <si>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</si>
  <si>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</si>
  <si>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</si>
  <si>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</si>
  <si>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</si>
  <si>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</si>
  <si>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</si>
  <si>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</si>
  <si>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</si>
  <si>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</si>
  <si>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</si>
  <si>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</si>
  <si>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</si>
  <si>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</si>
  <si>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</si>
  <si>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</si>
  <si>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</si>
  <si>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</si>
  <si>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</si>
  <si>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</si>
  <si>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</si>
  <si>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</si>
  <si>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</si>
  <si>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</si>
  <si>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</si>
  <si>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</si>
  <si>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</si>
  <si>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</si>
  <si>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</si>
  <si>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</si>
  <si>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</si>
  <si>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</si>
  <si>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</si>
  <si>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</si>
  <si>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</si>
  <si>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</si>
  <si>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</si>
  <si>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</si>
  <si>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</si>
  <si>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</si>
  <si>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</si>
  <si>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</si>
  <si>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</si>
  <si>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</si>
  <si>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</si>
  <si>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</si>
  <si>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</si>
  <si>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</si>
  <si>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</si>
  <si>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</si>
  <si>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</si>
  <si>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</si>
  <si>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</si>
  <si>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</si>
  <si>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</si>
  <si>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</si>
  <si>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</si>
  <si>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</si>
  <si>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</si>
  <si>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</si>
  <si>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</si>
  <si>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</si>
  <si>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</si>
  <si>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</si>
  <si>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</si>
  <si>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</si>
  <si>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</si>
  <si>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</si>
  <si>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</si>
  <si>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</si>
  <si>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</si>
  <si>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</si>
  <si>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</si>
  <si>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</si>
  <si>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</si>
  <si>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</si>
  <si>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</si>
  <si>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</si>
  <si>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</si>
  <si>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</si>
  <si>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</si>
  <si>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</si>
  <si>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</si>
  <si>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</si>
  <si>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</si>
  <si>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</si>
  <si>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</si>
  <si>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</si>
  <si>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</si>
  <si>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</si>
  <si>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</si>
  <si>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</si>
  <si>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</si>
  <si>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</si>
  <si>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</si>
  <si>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</si>
  <si>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</si>
  <si>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</si>
  <si>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</si>
  <si>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</si>
  <si>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</si>
  <si>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</si>
  <si>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</si>
  <si>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</si>
  <si>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</si>
  <si>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</si>
  <si>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</si>
  <si>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</si>
  <si>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</si>
  <si>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</si>
  <si>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</si>
  <si>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</si>
  <si>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</si>
  <si>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</si>
  <si>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</si>
  <si>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</si>
  <si>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</si>
  <si>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</si>
  <si>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</si>
  <si>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</si>
  <si>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</si>
  <si>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</si>
  <si>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</si>
  <si>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</si>
  <si>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</si>
  <si>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</si>
  <si>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</si>
  <si>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</si>
  <si>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</si>
  <si>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</si>
  <si>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</si>
  <si>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</si>
  <si>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</si>
  <si>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</si>
  <si>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</si>
  <si>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</si>
  <si>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</si>
  <si>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</si>
  <si>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</si>
  <si>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</si>
  <si>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</si>
  <si>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</si>
  <si>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</si>
  <si>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</si>
  <si>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</si>
  <si>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</si>
  <si>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</si>
  <si>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</si>
  <si>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</si>
  <si>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</si>
  <si>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</si>
  <si>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</si>
  <si>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</si>
  <si>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</si>
  <si>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</si>
  <si>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</si>
  <si>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</si>
  <si>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</si>
  <si>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</si>
  <si>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</si>
  <si>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</si>
  <si>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</si>
  <si>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</si>
  <si>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</si>
  <si>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</si>
  <si>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</si>
  <si>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</si>
  <si>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</si>
  <si>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</si>
  <si>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</si>
  <si>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</si>
  <si>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</si>
  <si>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</si>
  <si>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</si>
  <si>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</si>
  <si>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</si>
  <si>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</si>
  <si>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</si>
  <si>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</si>
  <si>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</si>
  <si>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</si>
  <si>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</si>
  <si>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</si>
  <si>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</si>
  <si>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</si>
  <si>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</si>
  <si>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</si>
  <si>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</si>
  <si>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</si>
  <si>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</si>
  <si>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</si>
  <si>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</si>
  <si>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</si>
  <si>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</si>
  <si>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</si>
  <si>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</si>
  <si>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</si>
  <si>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</si>
  <si>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</si>
  <si>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</si>
  <si>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</si>
  <si>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</si>
  <si>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</si>
  <si>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</si>
  <si>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</si>
  <si>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</si>
  <si>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</si>
  <si>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</si>
  <si>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</si>
  <si>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</si>
  <si>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</si>
  <si>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</si>
  <si>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</si>
  <si>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</si>
  <si>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</si>
  <si>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</si>
  <si>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</si>
  <si>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</si>
  <si>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</si>
  <si>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</si>
  <si>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</si>
  <si>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</si>
  <si>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</si>
  <si>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</si>
  <si>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</si>
  <si>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</si>
  <si>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</si>
  <si>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</si>
  <si>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</si>
  <si>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</si>
  <si>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</si>
  <si>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</si>
  <si>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</si>
  <si>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</si>
  <si>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</si>
  <si>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</si>
  <si>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</si>
  <si>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</si>
  <si>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</si>
  <si>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</si>
  <si>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</si>
  <si>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</si>
  <si>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</si>
  <si>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</si>
  <si>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</si>
  <si>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</si>
  <si>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</si>
  <si>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</si>
  <si>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</si>
  <si>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</si>
  <si>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</si>
  <si>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</si>
  <si>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</si>
  <si>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</si>
  <si>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</si>
  <si>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</si>
  <si>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</si>
  <si>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</si>
  <si>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</si>
  <si>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</si>
  <si>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</si>
  <si>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</si>
  <si>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</si>
  <si>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</si>
  <si>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</si>
  <si>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</si>
  <si>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</si>
  <si>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</si>
  <si>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</si>
  <si>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</si>
  <si>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</si>
  <si>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</si>
  <si>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</si>
  <si>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</si>
  <si>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</si>
  <si>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</si>
  <si>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</si>
  <si>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</si>
  <si>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</si>
  <si>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</si>
  <si>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</si>
  <si>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</si>
  <si>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</si>
  <si>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</si>
  <si>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</si>
  <si>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</si>
  <si>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</si>
  <si>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</si>
  <si>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</si>
  <si>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</si>
  <si>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</si>
  <si>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</si>
  <si>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</si>
  <si>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</si>
  <si>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</si>
  <si>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</si>
  <si>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</si>
  <si>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</si>
  <si>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</si>
  <si>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</si>
  <si>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</si>
  <si>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</si>
  <si>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</si>
  <si>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</si>
  <si>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</si>
  <si>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</si>
  <si>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</si>
  <si>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</si>
  <si>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</si>
  <si>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</si>
  <si>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</si>
  <si>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</si>
  <si>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</si>
  <si>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</si>
  <si>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</si>
  <si>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</si>
  <si>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</si>
  <si>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</si>
  <si>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</si>
  <si>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</si>
  <si>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</si>
  <si>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</si>
  <si>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</si>
  <si>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</si>
  <si>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</si>
  <si>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</si>
  <si>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</si>
  <si>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</si>
  <si>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</si>
  <si>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</si>
  <si>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</si>
  <si>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</si>
  <si>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</si>
  <si>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</si>
  <si>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</si>
  <si>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</si>
  <si>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</si>
  <si>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</si>
  <si>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</si>
  <si>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</si>
  <si>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</si>
  <si>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</si>
  <si>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</si>
  <si>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</si>
  <si>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</si>
  <si>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</si>
  <si>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</si>
  <si>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</si>
  <si>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</si>
  <si>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</si>
  <si>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</si>
  <si>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</si>
  <si>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</si>
  <si>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</si>
  <si>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</si>
  <si>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</si>
  <si>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</si>
  <si>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</si>
  <si>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</si>
  <si>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</si>
  <si>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</si>
  <si>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</si>
  <si>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</si>
  <si>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</si>
  <si>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</si>
  <si>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</si>
  <si>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</si>
  <si>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</si>
  <si>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</si>
  <si>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</si>
  <si>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</si>
  <si>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</si>
  <si>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</si>
  <si>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</si>
  <si>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</si>
  <si>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</si>
  <si>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</si>
  <si>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</si>
  <si>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</si>
  <si>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</si>
  <si>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</si>
  <si>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</si>
  <si>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</si>
  <si>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</si>
  <si>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</si>
  <si>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</si>
  <si>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</si>
  <si>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</si>
  <si>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</si>
  <si>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</si>
  <si>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</si>
  <si>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</si>
  <si>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</si>
  <si>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</si>
  <si>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</si>
  <si>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</si>
  <si>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</si>
  <si>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</si>
  <si>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</si>
  <si>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</si>
  <si>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</si>
  <si>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</si>
  <si>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</si>
  <si>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</si>
  <si>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</si>
  <si>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</si>
  <si>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</si>
  <si>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</si>
  <si>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</si>
  <si>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</si>
  <si>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</si>
  <si>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</si>
  <si>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</si>
  <si>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</si>
  <si>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</si>
  <si>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</si>
  <si>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</si>
  <si>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</si>
  <si>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</si>
  <si>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</si>
  <si>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</si>
  <si>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</si>
  <si>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</si>
  <si>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</si>
  <si>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</si>
  <si>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</si>
  <si>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</si>
  <si>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</si>
  <si>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</si>
  <si>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</si>
  <si>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</si>
  <si>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</si>
  <si>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</si>
  <si>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</si>
  <si>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</si>
  <si>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</si>
  <si>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</si>
  <si>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</si>
  <si>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</si>
  <si>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</si>
  <si>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</si>
  <si>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</si>
  <si>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</si>
  <si>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</si>
  <si>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</si>
  <si>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</si>
  <si>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</si>
  <si>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</si>
  <si>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</si>
  <si>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</si>
  <si>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</si>
  <si>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</si>
  <si>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</si>
  <si>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</si>
  <si>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</si>
  <si>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</si>
  <si>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</si>
  <si>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</si>
  <si>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</si>
  <si>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</si>
  <si>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</si>
  <si>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</si>
  <si>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</si>
  <si>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</si>
  <si>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</si>
  <si>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</si>
  <si>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</si>
  <si>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</si>
  <si>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</si>
  <si>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</si>
  <si>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</si>
  <si>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</si>
  <si>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</si>
  <si>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</si>
  <si>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</si>
  <si>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</si>
  <si>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</si>
  <si>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</si>
  <si>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</si>
  <si>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</si>
  <si>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</si>
  <si>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</si>
  <si>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</si>
  <si>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</si>
  <si>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</si>
  <si>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</si>
  <si>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</si>
  <si>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</si>
  <si>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</si>
  <si>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</si>
  <si>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</si>
  <si>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</si>
  <si>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</si>
  <si>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</si>
  <si>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</si>
  <si>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</si>
  <si>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</si>
  <si>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</si>
  <si>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</si>
  <si>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</si>
  <si>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</si>
  <si>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</si>
  <si>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</si>
  <si>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</si>
  <si>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</si>
  <si>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</si>
  <si>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</si>
  <si>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</si>
  <si>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</si>
  <si>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</si>
  <si>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</si>
  <si>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</si>
  <si>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</si>
  <si>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</si>
  <si>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</si>
  <si>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</si>
  <si>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</si>
  <si>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</si>
  <si>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</si>
  <si>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</si>
  <si>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</si>
  <si>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</si>
  <si>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</si>
  <si>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</si>
  <si>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</si>
  <si>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</si>
  <si>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</si>
  <si>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</si>
  <si>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</si>
  <si>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</si>
  <si>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</si>
  <si>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</si>
  <si>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</si>
  <si>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</si>
  <si>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</si>
  <si>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</si>
  <si>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</si>
  <si>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</si>
  <si>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</si>
  <si>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</si>
  <si>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</si>
  <si>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</si>
  <si>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</si>
  <si>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</si>
  <si>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</si>
  <si>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</si>
  <si>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</si>
  <si>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</si>
  <si>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</si>
  <si>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</si>
  <si>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</si>
  <si>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</si>
  <si>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</si>
  <si>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</si>
  <si>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</si>
  <si>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</si>
  <si>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</si>
  <si>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</si>
  <si>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</si>
  <si>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</si>
  <si>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</si>
  <si>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</si>
  <si>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</si>
  <si>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</si>
  <si>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</si>
  <si>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</si>
  <si>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</si>
  <si>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</si>
  <si>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</si>
  <si>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</si>
  <si>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</si>
  <si>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</si>
  <si>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</si>
  <si>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</si>
  <si>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</si>
  <si>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</si>
  <si>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</si>
  <si>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</si>
  <si>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</si>
  <si>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</si>
  <si>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</si>
  <si>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</si>
  <si>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</si>
  <si>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</si>
  <si>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</si>
  <si>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</si>
  <si>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</si>
  <si>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</si>
  <si>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</si>
  <si>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</si>
  <si>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</si>
  <si>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</si>
  <si>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</si>
  <si>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</si>
  <si>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</si>
  <si>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</si>
  <si>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</si>
  <si>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</si>
  <si>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</si>
  <si>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</si>
  <si>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</si>
  <si>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</si>
  <si>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</si>
  <si>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</si>
  <si>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</si>
  <si>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</si>
  <si>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</si>
  <si>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</si>
  <si>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</si>
  <si>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</si>
  <si>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</si>
  <si>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</si>
  <si>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</si>
  <si>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</si>
  <si>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</si>
  <si>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</si>
  <si>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</si>
  <si>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</si>
  <si>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</si>
  <si>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</si>
  <si>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</si>
  <si>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</si>
  <si>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</si>
  <si>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</si>
  <si>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</si>
  <si>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</si>
  <si>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</si>
  <si>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</si>
  <si>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</si>
  <si>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</si>
  <si>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</si>
  <si>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</si>
  <si>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</si>
  <si>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</si>
  <si>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</si>
  <si>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</si>
  <si>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</si>
  <si>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</si>
  <si>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</si>
  <si>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</si>
  <si>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</si>
  <si>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</si>
  <si>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</si>
  <si>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</si>
  <si>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</si>
  <si>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</si>
  <si>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</si>
  <si>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</si>
  <si>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</si>
  <si>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</si>
  <si>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</si>
  <si>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</si>
  <si>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</si>
  <si>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</si>
  <si>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</si>
  <si>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</si>
  <si>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</si>
  <si>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</si>
  <si>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</si>
  <si>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</si>
  <si>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</si>
  <si>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</si>
  <si>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</si>
  <si>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</si>
  <si>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</si>
  <si>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</si>
  <si>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</si>
  <si>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</si>
  <si>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</si>
  <si>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</si>
  <si>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</si>
  <si>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</si>
  <si>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</si>
  <si>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</si>
  <si>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</si>
  <si>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</si>
  <si>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</si>
  <si>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</si>
  <si>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</si>
  <si>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</si>
  <si>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</si>
  <si>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</si>
  <si>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</si>
  <si>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</si>
  <si>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</si>
  <si>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</si>
  <si>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</si>
  <si>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</si>
  <si>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</si>
  <si>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</si>
  <si>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</si>
  <si>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</si>
  <si>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</si>
  <si>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</si>
  <si>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</si>
  <si>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</si>
  <si>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</si>
  <si>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</si>
  <si>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</si>
  <si>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</si>
  <si>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</si>
  <si>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</si>
  <si>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</si>
  <si>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</si>
  <si>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</si>
  <si>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</si>
  <si>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</si>
  <si>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</si>
  <si>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</si>
  <si>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</si>
  <si>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</si>
  <si>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</si>
  <si>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</si>
  <si>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</si>
  <si>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</si>
  <si>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</si>
  <si>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</si>
  <si>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</si>
  <si>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</si>
  <si>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</si>
  <si>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</si>
  <si>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</si>
  <si>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</si>
  <si>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</si>
  <si>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</si>
  <si>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</si>
  <si>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</si>
  <si>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</si>
  <si>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</si>
  <si>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</si>
  <si>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</si>
  <si>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</si>
  <si>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</si>
  <si>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</si>
  <si>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</si>
  <si>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</si>
  <si>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</si>
  <si>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</si>
  <si>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</si>
  <si>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</si>
  <si>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</si>
  <si>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</si>
  <si>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</si>
  <si>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</si>
  <si>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</si>
  <si>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</si>
  <si>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</si>
  <si>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</si>
  <si>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</si>
  <si>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</si>
  <si>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</si>
  <si>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</si>
  <si>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</si>
  <si>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</si>
  <si>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</si>
  <si>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</si>
  <si>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</si>
  <si>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</si>
  <si>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</si>
  <si>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</si>
  <si>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</si>
  <si>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</si>
  <si>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</si>
  <si>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</si>
  <si>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</si>
  <si>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</si>
  <si>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</si>
  <si>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</si>
  <si>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</si>
  <si>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</si>
  <si>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</si>
  <si>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</si>
  <si>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</si>
  <si>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</si>
  <si>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</si>
  <si>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</si>
  <si>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</si>
  <si>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</si>
  <si>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</si>
  <si>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</si>
  <si>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</si>
  <si>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</si>
  <si>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</si>
  <si>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</si>
  <si>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</si>
  <si>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</si>
  <si>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</si>
  <si>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</si>
  <si>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</si>
  <si>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</si>
  <si>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</si>
  <si>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</si>
  <si>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</si>
  <si>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</si>
  <si>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</si>
  <si>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</si>
  <si>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</si>
  <si>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</si>
  <si>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</si>
  <si>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</si>
  <si>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</si>
  <si>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</si>
  <si>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</si>
  <si>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</si>
  <si>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</si>
  <si>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</si>
  <si>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</si>
  <si>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</si>
  <si>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</si>
  <si>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</si>
  <si>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</si>
  <si>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</si>
  <si>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</si>
  <si>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</si>
  <si>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</si>
  <si>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</si>
  <si>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</si>
  <si>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</si>
  <si>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</si>
  <si>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</si>
  <si>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</si>
  <si>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</si>
  <si>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</si>
  <si>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</si>
  <si>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</si>
  <si>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</si>
  <si>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</si>
  <si>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</si>
  <si>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</si>
  <si>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</si>
  <si>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</si>
  <si>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</si>
  <si>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</si>
  <si>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</si>
  <si>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</si>
  <si>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</si>
  <si>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</si>
  <si>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</si>
  <si>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</si>
  <si>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</si>
  <si>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</si>
  <si>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</si>
  <si>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</si>
  <si>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</si>
  <si>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</si>
  <si>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</si>
  <si>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</si>
  <si>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</si>
  <si>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</si>
  <si>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</si>
  <si>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</si>
  <si>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</si>
  <si>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</si>
  <si>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</si>
  <si>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</si>
  <si>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</si>
  <si>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</si>
  <si>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</si>
  <si>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</si>
  <si>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</si>
  <si>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</si>
  <si>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</si>
  <si>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</si>
  <si>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</si>
  <si>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</si>
  <si>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</si>
  <si>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</si>
  <si>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</si>
  <si>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</si>
  <si>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</si>
  <si>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</si>
  <si>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</si>
  <si>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</si>
  <si>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</si>
  <si>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</si>
  <si>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</si>
  <si>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</si>
  <si>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</si>
  <si>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</si>
  <si>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</si>
  <si>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</si>
  <si>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</si>
  <si>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</si>
  <si>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</si>
  <si>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</si>
  <si>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</si>
  <si>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</si>
  <si>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</si>
  <si>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</si>
  <si>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</si>
  <si>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</si>
  <si>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</si>
  <si>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</si>
  <si>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</si>
  <si>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</si>
  <si>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</si>
  <si>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</si>
  <si>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</si>
  <si>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</si>
  <si>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</si>
  <si>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</si>
  <si>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</si>
  <si>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</si>
  <si>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</si>
  <si>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</si>
  <si>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</si>
  <si>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</si>
  <si>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</si>
  <si>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</si>
  <si>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</si>
  <si>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</si>
  <si>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</si>
  <si>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</si>
  <si>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</si>
  <si>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</si>
  <si>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</si>
  <si>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</si>
  <si>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</si>
  <si>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</si>
  <si>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</si>
  <si>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</si>
  <si>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</si>
  <si>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</si>
  <si>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</si>
  <si>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</si>
  <si>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</si>
  <si>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</si>
  <si>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</si>
  <si>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</si>
  <si>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</si>
  <si>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</si>
  <si>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</si>
  <si>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</si>
  <si>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</si>
  <si>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</si>
  <si>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</si>
  <si>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</si>
  <si>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</si>
  <si>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</si>
  <si>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</si>
  <si>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</si>
  <si>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</si>
  <si>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</si>
  <si>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</si>
  <si>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</si>
  <si>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</si>
  <si>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</si>
  <si>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</si>
  <si>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</si>
  <si>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</si>
  <si>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</si>
  <si>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</si>
  <si>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</si>
  <si>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</si>
  <si>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</si>
  <si>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</si>
  <si>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</si>
  <si>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</si>
  <si>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</si>
  <si>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</si>
  <si>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</si>
  <si>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</si>
  <si>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</si>
  <si>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</si>
  <si>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</si>
  <si>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</si>
  <si>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</si>
  <si>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</si>
  <si>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</si>
  <si>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</si>
  <si>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</si>
  <si>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</si>
  <si>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</si>
  <si>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</si>
  <si>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</si>
  <si>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</si>
  <si>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</si>
  <si>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</si>
  <si>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</si>
  <si>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</si>
  <si>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</si>
  <si>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</si>
  <si>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</si>
  <si>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</si>
  <si>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</si>
  <si>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</si>
  <si>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</si>
  <si>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</si>
  <si>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</si>
  <si>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</si>
  <si>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</si>
  <si>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</si>
  <si>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</si>
  <si>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</si>
  <si>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</si>
  <si>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</si>
  <si>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</si>
  <si>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</si>
  <si>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</si>
  <si>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</si>
  <si>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</si>
  <si>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</si>
  <si>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</si>
  <si>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</si>
  <si>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</si>
  <si>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</si>
  <si>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</si>
  <si>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</si>
  <si>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</si>
  <si>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</si>
  <si>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</si>
  <si>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</si>
  <si>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</si>
  <si>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</si>
  <si>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</si>
  <si>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</si>
  <si>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</si>
  <si>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</si>
  <si>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</si>
  <si>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</si>
  <si>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</si>
  <si>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</si>
  <si>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</si>
  <si>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</si>
  <si>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</si>
  <si>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</si>
  <si>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</si>
  <si>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</si>
  <si>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</si>
  <si>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</si>
  <si>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</si>
  <si>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</si>
  <si>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</si>
  <si>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</si>
  <si>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</si>
  <si>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</si>
  <si>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</si>
  <si>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</si>
  <si>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</si>
  <si>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</si>
  <si>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</si>
  <si>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</si>
  <si>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</si>
  <si>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</si>
  <si>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</si>
  <si>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</si>
  <si>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</si>
  <si>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</si>
  <si>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</si>
  <si>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</si>
  <si>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</si>
  <si>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</si>
  <si>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</si>
  <si>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</si>
  <si>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</si>
  <si>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</si>
  <si>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</si>
  <si>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</si>
  <si>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</si>
  <si>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</si>
  <si>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</si>
  <si>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</si>
  <si>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</si>
  <si>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</si>
  <si>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</si>
  <si>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</si>
  <si>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</si>
  <si>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</si>
  <si>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</si>
  <si>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</si>
  <si>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</si>
  <si>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</si>
  <si>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</si>
  <si>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</si>
  <si>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</si>
  <si>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</si>
  <si>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</si>
  <si>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</si>
  <si>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</si>
  <si>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</si>
  <si>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</si>
  <si>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</si>
  <si>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</si>
  <si>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</si>
  <si>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</si>
  <si>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</si>
  <si>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</si>
  <si>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</si>
  <si>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</si>
  <si>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</si>
  <si>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</si>
  <si>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</si>
  <si>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</si>
  <si>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</si>
  <si>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</si>
  <si>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</si>
  <si>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</si>
  <si>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</si>
  <si>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</si>
  <si>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</si>
  <si>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</si>
  <si>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</si>
  <si>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</si>
  <si>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</si>
  <si>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</si>
  <si>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</si>
  <si>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</si>
  <si>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</si>
  <si>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</si>
  <si>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</si>
  <si>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</si>
  <si>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</si>
  <si>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</si>
  <si>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</si>
  <si>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</si>
  <si>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</si>
  <si>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</si>
  <si>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</si>
  <si>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</si>
  <si>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</si>
  <si>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</si>
  <si>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</si>
  <si>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</si>
  <si>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</si>
  <si>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</si>
  <si>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</si>
  <si>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</si>
  <si>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</si>
  <si>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</si>
  <si>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</si>
  <si>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</si>
  <si>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</si>
  <si>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</si>
  <si>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</si>
  <si>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</si>
  <si>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</si>
  <si>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</si>
  <si>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</si>
  <si>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</si>
  <si>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</si>
  <si>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</si>
  <si>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</si>
  <si>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</si>
  <si>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</si>
  <si>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</si>
  <si>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</si>
  <si>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</si>
  <si>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</si>
  <si>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</si>
  <si>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</si>
  <si>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</si>
  <si>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</si>
  <si>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</si>
  <si>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</si>
  <si>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</si>
  <si>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</si>
  <si>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</si>
  <si>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</si>
  <si>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</si>
  <si>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</si>
  <si>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</si>
  <si>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</si>
  <si>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</si>
  <si>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</si>
  <si>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</si>
  <si>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</si>
  <si>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</si>
  <si>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</si>
  <si>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</si>
  <si>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</si>
  <si>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</si>
  <si>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</si>
  <si>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</si>
  <si>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</si>
  <si>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</si>
  <si>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</si>
  <si>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</si>
  <si>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</si>
  <si>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</si>
  <si>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</si>
  <si>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</si>
  <si>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</si>
  <si>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</si>
  <si>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</si>
  <si>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</si>
  <si>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</si>
  <si>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</si>
  <si>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</si>
  <si>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</si>
  <si>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</si>
  <si>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</si>
  <si>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</si>
  <si>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</si>
  <si>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</si>
  <si>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</si>
  <si>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</si>
  <si>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</si>
  <si>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</si>
  <si>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</si>
  <si>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</si>
  <si>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</si>
  <si>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</si>
  <si>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</si>
  <si>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</si>
  <si>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</si>
  <si>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</si>
  <si>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</si>
  <si>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</si>
  <si>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</si>
  <si>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</si>
  <si>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</si>
  <si>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</si>
  <si>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</si>
  <si>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</si>
  <si>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</si>
  <si>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</si>
  <si>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</si>
  <si>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</si>
  <si>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</si>
  <si>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</si>
  <si>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</si>
  <si>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</si>
  <si>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</si>
  <si>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</si>
  <si>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</si>
  <si>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</si>
  <si>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</si>
  <si>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</si>
  <si>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</si>
  <si>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</si>
  <si>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</si>
  <si>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</si>
  <si>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</si>
  <si>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</si>
  <si>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</si>
  <si>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</si>
  <si>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</si>
  <si>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</si>
  <si>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</si>
  <si>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</si>
  <si>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</si>
  <si>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</si>
  <si>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</si>
  <si>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</si>
  <si>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</si>
  <si>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</si>
  <si>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</si>
  <si>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</si>
  <si>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</si>
  <si>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</si>
  <si>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</si>
  <si>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</si>
  <si>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</si>
  <si>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</si>
  <si>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</si>
  <si>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</si>
  <si>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</si>
  <si>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</si>
  <si>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</si>
  <si>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</si>
  <si>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</si>
  <si>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</si>
  <si>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</si>
  <si>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</si>
  <si>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</si>
  <si>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</si>
  <si>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</si>
  <si>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</si>
  <si>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</si>
  <si>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</si>
  <si>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</si>
  <si>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</si>
  <si>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</si>
  <si>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</si>
  <si>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</si>
  <si>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</si>
  <si>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</si>
  <si>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</si>
  <si>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</si>
  <si>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</si>
  <si>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</si>
  <si>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</si>
  <si>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</si>
  <si>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</si>
  <si>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</si>
  <si>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</si>
  <si>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</si>
  <si>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</si>
  <si>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</si>
  <si>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</si>
  <si>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</si>
  <si>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</si>
  <si>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</si>
  <si>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</si>
  <si>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</si>
  <si>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</si>
  <si>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</si>
  <si>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</si>
  <si>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</si>
  <si>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</si>
  <si>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</si>
  <si>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</si>
  <si>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</si>
  <si>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</si>
  <si>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</si>
  <si>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</si>
  <si>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</si>
  <si>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</si>
  <si>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</si>
  <si>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</si>
  <si>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</si>
  <si>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</si>
  <si>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</si>
  <si>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</si>
  <si>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</si>
  <si>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</si>
  <si>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</si>
  <si>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</si>
  <si>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</si>
  <si>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</si>
  <si>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</si>
  <si>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</si>
  <si>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</si>
  <si>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</si>
  <si>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</si>
  <si>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</si>
  <si>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</si>
  <si>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</si>
  <si>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</si>
  <si>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</si>
  <si>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</si>
  <si>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</si>
  <si>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</si>
  <si>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</si>
  <si>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</si>
  <si>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</si>
  <si>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</si>
  <si>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</si>
  <si>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</si>
  <si>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</si>
  <si>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</si>
  <si>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</si>
  <si>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</si>
  <si>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</si>
  <si>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</si>
  <si>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</si>
  <si>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</si>
  <si>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</si>
  <si>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</si>
  <si>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</si>
  <si>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</si>
  <si>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</si>
  <si>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</si>
  <si>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</si>
  <si>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</si>
  <si>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</si>
  <si>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</si>
  <si>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</si>
  <si>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</si>
  <si>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</si>
  <si>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</si>
  <si>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</si>
  <si>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</si>
  <si>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</si>
  <si>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</si>
  <si>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</si>
  <si>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</si>
  <si>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</si>
  <si>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</si>
  <si>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</si>
  <si>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</si>
  <si>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</si>
  <si>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</si>
  <si>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</si>
  <si>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</si>
  <si>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</si>
  <si>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</si>
  <si>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</si>
  <si>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</si>
  <si>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</si>
  <si>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</si>
  <si>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</si>
  <si>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</si>
  <si>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</si>
  <si>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</si>
  <si>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</si>
  <si>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</si>
  <si>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</si>
  <si>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</si>
  <si>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</si>
  <si>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</si>
  <si>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</si>
  <si>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</si>
  <si>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</si>
  <si>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</si>
  <si>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</si>
  <si>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</si>
  <si>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</si>
  <si>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</si>
  <si>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</si>
  <si>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</si>
  <si>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</si>
  <si>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</si>
  <si>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</si>
  <si>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</si>
  <si>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</si>
  <si>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</si>
  <si>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</si>
  <si>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</si>
  <si>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</si>
  <si>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</si>
  <si>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</si>
  <si>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</si>
  <si>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</si>
  <si>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</si>
  <si>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</si>
  <si>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</si>
  <si>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</si>
  <si>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</si>
  <si>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</si>
  <si>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</si>
  <si>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</si>
  <si>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</si>
  <si>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</si>
  <si>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</si>
  <si>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</si>
  <si>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</si>
  <si>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</si>
  <si>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</si>
  <si>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</si>
  <si>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</si>
  <si>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</si>
  <si>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</si>
  <si>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</si>
  <si>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</si>
  <si>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</si>
  <si>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</si>
  <si>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</si>
  <si>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</si>
  <si>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</si>
  <si>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</si>
  <si>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</si>
  <si>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</si>
  <si>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</si>
  <si>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</si>
  <si>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</si>
  <si>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</si>
  <si>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</si>
  <si>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</si>
  <si>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</si>
  <si>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</si>
  <si>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</si>
  <si>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</si>
  <si>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</si>
  <si>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</si>
  <si>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</si>
  <si>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</si>
  <si>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</si>
  <si>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</si>
  <si>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</si>
  <si>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</si>
  <si>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</si>
  <si>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</si>
  <si>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</si>
  <si>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</si>
  <si>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</si>
  <si>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</si>
  <si>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</si>
  <si>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</si>
  <si>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</si>
  <si>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</si>
  <si>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</si>
  <si>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</si>
  <si>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</si>
  <si>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</si>
  <si>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</si>
  <si>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</si>
  <si>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</si>
  <si>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</si>
  <si>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</si>
  <si>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</si>
  <si>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</si>
  <si>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</si>
  <si>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</si>
  <si>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</si>
  <si>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</si>
  <si>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</si>
  <si>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</si>
  <si>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</si>
  <si>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</si>
  <si>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</si>
  <si>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</si>
  <si>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</si>
  <si>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</si>
  <si>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</si>
  <si>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</si>
  <si>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</si>
  <si>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</si>
  <si>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</si>
  <si>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</si>
  <si>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</si>
  <si>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</si>
  <si>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</si>
  <si>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</si>
  <si>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</si>
  <si>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</si>
  <si>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</si>
  <si>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</si>
  <si>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</si>
  <si>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</si>
  <si>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</si>
  <si>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</si>
  <si>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</si>
  <si>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</si>
  <si>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</si>
  <si>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</si>
  <si>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</si>
  <si>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</si>
  <si>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</si>
  <si>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</si>
  <si>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</si>
  <si>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</si>
  <si>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</si>
  <si>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</si>
  <si>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</si>
  <si>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</si>
  <si>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</si>
  <si>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</si>
  <si>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</si>
  <si>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</si>
  <si>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</si>
  <si>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</si>
  <si>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</si>
  <si>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</si>
  <si>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</si>
  <si>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</si>
  <si>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</si>
  <si>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</si>
  <si>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</si>
  <si>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</si>
  <si>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</si>
  <si>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</si>
  <si>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</si>
  <si>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</si>
  <si>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</si>
  <si>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</si>
  <si>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</si>
  <si>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</si>
  <si>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</si>
  <si>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</si>
  <si>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</si>
  <si>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</si>
  <si>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</si>
  <si>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</si>
  <si>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</si>
  <si>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</si>
  <si>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</si>
  <si>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</si>
  <si>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</si>
  <si>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</si>
  <si>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</si>
  <si>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</si>
  <si>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</si>
  <si>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</si>
  <si>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</si>
  <si>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</si>
  <si>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</si>
  <si>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</si>
  <si>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</si>
  <si>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</si>
  <si>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</si>
  <si>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</si>
  <si>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</si>
  <si>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</si>
  <si>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</si>
  <si>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</si>
  <si>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</si>
  <si>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</si>
  <si>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</si>
  <si>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</si>
  <si>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</si>
  <si>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</si>
  <si>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</si>
  <si>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</si>
  <si>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</si>
  <si>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</si>
  <si>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</si>
  <si>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</si>
  <si>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</si>
  <si>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</si>
  <si>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</si>
  <si>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</si>
  <si>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</si>
  <si>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</si>
  <si>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</si>
  <si>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</si>
  <si>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</si>
  <si>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</si>
  <si>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</si>
  <si>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</si>
  <si>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</si>
  <si>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</si>
  <si>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</si>
  <si>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</si>
  <si>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</si>
  <si>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</si>
  <si>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</si>
  <si>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</si>
  <si>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</si>
  <si>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</si>
  <si>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</si>
  <si>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</si>
  <si>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</si>
  <si>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</si>
  <si>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</si>
  <si>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</si>
  <si>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</si>
  <si>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</si>
  <si>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</si>
  <si>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</si>
  <si>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</si>
  <si>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</si>
  <si>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</si>
  <si>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</si>
  <si>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</si>
  <si>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</si>
  <si>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</si>
  <si>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</si>
  <si>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</si>
  <si>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</si>
  <si>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</si>
  <si>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</si>
  <si>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</si>
  <si>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</si>
  <si>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</si>
  <si>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</si>
  <si>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</si>
  <si>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</si>
  <si>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</si>
  <si>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</si>
  <si>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</si>
  <si>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</si>
  <si>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</si>
  <si>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</si>
  <si>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</si>
  <si>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</si>
  <si>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</si>
  <si>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</si>
  <si>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</si>
  <si>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</si>
  <si>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</si>
  <si>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</si>
  <si>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</si>
  <si>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</si>
  <si>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</si>
  <si>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</si>
  <si>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</si>
  <si>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</si>
  <si>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</si>
  <si>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</si>
  <si>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</si>
  <si>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</si>
  <si>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</si>
  <si>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</si>
  <si>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</si>
  <si>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</si>
  <si>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</si>
  <si>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</si>
  <si>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</si>
  <si>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</si>
  <si>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</si>
  <si>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</si>
  <si>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</si>
  <si>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</si>
  <si>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</si>
  <si>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</si>
  <si>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</si>
  <si>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</si>
  <si>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</si>
  <si>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</si>
  <si>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</si>
  <si>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</si>
  <si>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</si>
  <si>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</si>
  <si>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</si>
  <si>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</si>
  <si>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</si>
  <si>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</si>
  <si>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</si>
  <si>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</si>
  <si>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</si>
  <si>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</si>
  <si>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</si>
  <si>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</si>
  <si>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</si>
  <si>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</si>
  <si>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</si>
  <si>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</si>
  <si>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</si>
  <si>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</si>
  <si>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</si>
  <si>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</si>
  <si>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</si>
  <si>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</si>
  <si>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</si>
  <si>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</si>
  <si>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</si>
  <si>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</si>
  <si>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</si>
  <si>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</si>
  <si>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</si>
  <si>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</si>
  <si>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</si>
  <si>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</si>
  <si>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</si>
  <si>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</si>
  <si>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</si>
  <si>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</si>
  <si>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</si>
  <si>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</si>
  <si>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</si>
  <si>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</si>
  <si>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</si>
  <si>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</si>
  <si>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</si>
  <si>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</si>
  <si>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</si>
  <si>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</si>
  <si>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</si>
  <si>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</si>
  <si>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</si>
  <si>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</si>
  <si>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</si>
  <si>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</si>
  <si>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</si>
  <si>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</si>
  <si>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</si>
  <si>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</si>
  <si>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</si>
  <si>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</si>
  <si>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</si>
  <si>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</si>
  <si>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</si>
  <si>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</si>
  <si>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</si>
  <si>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</si>
  <si>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</si>
  <si>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</si>
  <si>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</si>
  <si>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</si>
  <si>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</si>
  <si>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</si>
  <si>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</si>
  <si>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</si>
  <si>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</si>
  <si>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</si>
  <si>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</si>
  <si>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</si>
  <si>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</si>
  <si>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</si>
  <si>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</si>
  <si>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</si>
  <si>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</si>
  <si>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</si>
  <si>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</si>
  <si>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</si>
  <si>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</si>
  <si>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</si>
  <si>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</si>
  <si>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</si>
  <si>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</si>
  <si>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</si>
  <si>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</si>
  <si>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</si>
  <si>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</si>
  <si>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</si>
  <si>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</si>
  <si>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</si>
  <si>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</si>
  <si>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</si>
  <si>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</si>
  <si>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</si>
  <si>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</si>
  <si>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</si>
  <si>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</si>
  <si>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</si>
  <si>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</si>
  <si>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</si>
  <si>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</si>
  <si>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</si>
  <si>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</si>
  <si>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</si>
  <si>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</si>
  <si>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</si>
  <si>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</si>
  <si>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</si>
  <si>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</si>
  <si>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</si>
  <si>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</si>
  <si>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</si>
  <si>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</si>
  <si>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</si>
  <si>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</si>
  <si>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</si>
  <si>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</si>
  <si>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</si>
  <si>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</si>
  <si>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</si>
  <si>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</si>
  <si>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</si>
  <si>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</si>
  <si>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</si>
  <si>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</si>
  <si>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</si>
  <si>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</si>
  <si>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</si>
  <si>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</si>
  <si>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</si>
  <si>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</si>
  <si>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</si>
  <si>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</si>
  <si>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</si>
  <si>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</si>
  <si>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</si>
  <si>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</si>
  <si>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</si>
  <si>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</si>
  <si>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</si>
  <si>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</si>
  <si>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</si>
  <si>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</si>
  <si>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</si>
  <si>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</si>
  <si>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</si>
  <si>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</si>
  <si>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</si>
  <si>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</si>
  <si>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</si>
  <si>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</si>
  <si>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</si>
  <si>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</si>
  <si>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</si>
  <si>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</si>
  <si>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</si>
  <si>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</si>
  <si>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</si>
  <si>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</si>
  <si>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</si>
  <si>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</si>
  <si>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</si>
  <si>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</si>
  <si>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</si>
  <si>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</si>
  <si>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</si>
  <si>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</si>
  <si>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</si>
  <si>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</si>
  <si>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</si>
  <si>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</si>
  <si>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</si>
  <si>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</si>
  <si>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</si>
  <si>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</si>
  <si>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</si>
  <si>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</si>
  <si>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</si>
  <si>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</si>
  <si>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</si>
  <si>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</si>
  <si>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</si>
  <si>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</si>
  <si>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</si>
  <si>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</si>
  <si>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</si>
  <si>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</si>
  <si>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</si>
  <si>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</si>
  <si>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</si>
  <si>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</si>
  <si>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</si>
  <si>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</si>
  <si>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</si>
  <si>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</si>
  <si>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</si>
  <si>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</si>
  <si>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</si>
  <si>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</si>
  <si>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</si>
  <si>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</si>
  <si>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</si>
  <si>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</si>
  <si>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</si>
  <si>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</si>
  <si>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</si>
  <si>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</si>
  <si>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</si>
  <si>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</si>
  <si>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</si>
  <si>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</si>
  <si>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</si>
  <si>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</si>
  <si>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</si>
  <si>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</si>
  <si>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</si>
  <si>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</si>
  <si>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</si>
  <si>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</si>
  <si>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</si>
  <si>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</si>
  <si>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</si>
  <si>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</si>
  <si>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</si>
  <si>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</si>
  <si>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</si>
  <si>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</si>
  <si>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</si>
  <si>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</si>
  <si>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</si>
  <si>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</si>
  <si>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</si>
  <si>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</si>
  <si>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</si>
  <si>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</si>
  <si>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</si>
  <si>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</si>
  <si>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</si>
  <si>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</si>
  <si>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</si>
  <si>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</si>
  <si>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</si>
  <si>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</si>
  <si>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</si>
  <si>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</si>
  <si>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</si>
  <si>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</si>
  <si>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</si>
  <si>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</si>
  <si>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</si>
  <si>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</si>
  <si>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</si>
  <si>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</si>
  <si>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</si>
  <si>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</si>
  <si>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</si>
  <si>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</si>
  <si>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</si>
  <si>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</si>
  <si>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</si>
  <si>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</si>
  <si>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</si>
  <si>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</si>
  <si>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</si>
  <si>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</si>
  <si>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</si>
  <si>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</si>
  <si>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</si>
  <si>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</si>
  <si>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</si>
  <si>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</si>
  <si>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</si>
  <si>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</si>
  <si>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</si>
  <si>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</si>
  <si>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</si>
  <si>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</si>
  <si>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</si>
  <si>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</si>
  <si>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</si>
  <si>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</si>
  <si>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</si>
  <si>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</si>
  <si>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</si>
  <si>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</si>
  <si>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</si>
  <si>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</si>
  <si>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</si>
  <si>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</si>
  <si>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</si>
  <si>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</si>
  <si>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</si>
  <si>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</si>
  <si>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</si>
  <si>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</si>
  <si>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</si>
  <si>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</si>
  <si>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</si>
  <si>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</si>
  <si>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</si>
  <si>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</si>
  <si>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</si>
  <si>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</si>
  <si>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</si>
  <si>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</si>
  <si>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</si>
  <si>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</si>
  <si>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</si>
  <si>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</si>
  <si>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</si>
  <si>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</si>
  <si>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</si>
  <si>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</si>
  <si>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</si>
  <si>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</si>
  <si>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</si>
  <si>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</si>
  <si>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</si>
  <si>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</si>
  <si>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</si>
  <si>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</si>
  <si>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</si>
  <si>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</si>
  <si>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</si>
  <si>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</si>
  <si>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</si>
  <si>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</si>
  <si>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</si>
  <si>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</si>
  <si>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</si>
  <si>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</si>
  <si>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</si>
  <si>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</si>
  <si>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</si>
  <si>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</si>
  <si>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</si>
  <si>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</si>
  <si>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</si>
  <si>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</si>
  <si>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</si>
  <si>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</si>
  <si>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</si>
  <si>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</si>
  <si>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</si>
  <si>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</si>
  <si>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</si>
  <si>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</si>
  <si>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</si>
  <si>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</si>
  <si>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</si>
  <si>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</si>
  <si>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</si>
  <si>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</si>
  <si>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</si>
  <si>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</si>
  <si>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</si>
  <si>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</si>
  <si>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</si>
  <si>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</si>
  <si>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</si>
  <si>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</si>
  <si>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</si>
  <si>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</si>
  <si>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</si>
  <si>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</si>
  <si>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</si>
  <si>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</si>
  <si>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</si>
  <si>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</si>
  <si>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</si>
  <si>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</si>
  <si>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</si>
  <si>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</si>
  <si>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</si>
  <si>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</si>
  <si>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</si>
  <si>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</si>
  <si>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</si>
  <si>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</si>
  <si>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</si>
  <si>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</si>
  <si>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</si>
  <si>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</si>
  <si>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</si>
  <si>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</si>
  <si>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</si>
  <si>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</si>
  <si>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</si>
  <si>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</si>
  <si>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</si>
  <si>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</si>
  <si>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</si>
  <si>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</si>
  <si>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</si>
  <si>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</si>
  <si>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</si>
  <si>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</si>
  <si>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</si>
  <si>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</si>
  <si>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</si>
  <si>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</si>
  <si>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</si>
  <si>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</si>
  <si>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</si>
  <si>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</si>
  <si>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</si>
  <si>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</si>
  <si>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</si>
  <si>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</si>
  <si>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</si>
  <si>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</si>
  <si>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</si>
  <si>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</si>
  <si>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</si>
  <si>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</si>
  <si>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</si>
  <si>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</si>
  <si>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</si>
  <si>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</si>
  <si>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</si>
  <si>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</si>
  <si>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</si>
  <si>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</si>
  <si>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</si>
  <si>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</si>
  <si>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</si>
  <si>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</si>
  <si>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</si>
  <si>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</si>
  <si>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</si>
  <si>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</si>
  <si>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</si>
  <si>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</si>
  <si>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</si>
  <si>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</si>
  <si>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</si>
  <si>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</si>
  <si>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</si>
  <si>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</si>
  <si>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</si>
  <si>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</si>
  <si>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</si>
  <si>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</si>
  <si>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</si>
  <si>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</si>
  <si>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</si>
  <si>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</si>
  <si>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</si>
  <si>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</si>
  <si>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</si>
  <si>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</si>
  <si>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</si>
  <si>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</si>
  <si>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</si>
  <si>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</si>
  <si>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</si>
  <si>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</si>
  <si>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</si>
  <si>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</si>
  <si>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</si>
  <si>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</si>
  <si>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</si>
  <si>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</si>
  <si>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</si>
  <si>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</si>
  <si>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</si>
  <si>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</si>
  <si>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</si>
  <si>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</si>
  <si>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</si>
  <si>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</si>
  <si>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</si>
  <si>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</si>
  <si>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</si>
  <si>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</si>
  <si>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</si>
  <si>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</si>
  <si>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</si>
  <si>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</si>
  <si>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</si>
  <si>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</si>
  <si>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</si>
  <si>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</si>
  <si>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</si>
  <si>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</si>
  <si>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</si>
  <si>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</si>
  <si>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</si>
  <si>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</si>
  <si>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</si>
  <si>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</si>
  <si>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</si>
  <si>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</si>
  <si>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</si>
  <si>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</si>
  <si>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</si>
  <si>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</si>
  <si>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</si>
  <si>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</si>
  <si>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</si>
  <si>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</si>
  <si>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</si>
  <si>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</si>
  <si>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</si>
  <si>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</si>
  <si>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</si>
  <si>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</si>
  <si>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</si>
  <si>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</si>
  <si>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</si>
  <si>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</si>
  <si>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</si>
  <si>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</si>
  <si>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</si>
  <si>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</si>
  <si>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</si>
  <si>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</si>
  <si>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</si>
  <si>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</si>
  <si>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</si>
  <si>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</si>
  <si>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</si>
  <si>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</si>
  <si>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</si>
  <si>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</si>
  <si>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</si>
  <si>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</si>
  <si>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</si>
  <si>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</si>
  <si>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</si>
  <si>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</si>
  <si>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</si>
  <si>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</si>
  <si>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</si>
  <si>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</si>
  <si>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</si>
  <si>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</si>
  <si>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</si>
  <si>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</si>
  <si>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</si>
  <si>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</si>
  <si>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</si>
  <si>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</si>
  <si>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</si>
  <si>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</si>
  <si>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</si>
  <si>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</si>
  <si>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</si>
  <si>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</si>
  <si>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</si>
  <si>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</si>
  <si>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</si>
  <si>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</si>
  <si>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</si>
  <si>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</si>
  <si>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</si>
  <si>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</si>
  <si>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</si>
  <si>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</si>
  <si>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</si>
  <si>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</si>
  <si>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</si>
  <si>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</si>
  <si>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</si>
  <si>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</si>
  <si>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</si>
  <si>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</si>
  <si>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</si>
  <si>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</si>
  <si>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</si>
  <si>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</si>
  <si>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</si>
  <si>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</si>
  <si>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</si>
  <si>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</si>
  <si>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</si>
  <si>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</si>
  <si>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</si>
  <si>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</si>
  <si>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</si>
  <si>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</si>
  <si>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</si>
  <si>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</si>
  <si>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</si>
  <si>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</si>
  <si>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</si>
  <si>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</si>
  <si>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</si>
  <si>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</si>
  <si>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</si>
  <si>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</si>
  <si>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</si>
  <si>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</si>
  <si>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</si>
  <si>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</si>
  <si>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</si>
  <si>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</si>
  <si>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</si>
  <si>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</si>
  <si>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</si>
  <si>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</si>
  <si>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</si>
  <si>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</si>
  <si>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</si>
  <si>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</si>
  <si>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</si>
  <si>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</si>
  <si>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</si>
  <si>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</si>
  <si>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</si>
  <si>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</si>
  <si>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</si>
  <si>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</si>
  <si>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</si>
  <si>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</si>
  <si>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</si>
  <si>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</si>
  <si>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</si>
  <si>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</si>
  <si>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</si>
  <si>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</si>
  <si>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</si>
  <si>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</si>
  <si>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</si>
  <si>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</si>
  <si>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</si>
  <si>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</si>
  <si>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</si>
  <si>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</si>
  <si>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</si>
  <si>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</si>
  <si>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</si>
  <si>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</si>
  <si>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</si>
  <si>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</si>
  <si>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</si>
  <si>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</si>
  <si>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</si>
  <si>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</si>
  <si>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</si>
  <si>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</si>
  <si>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</si>
  <si>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</si>
  <si>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</si>
  <si>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</si>
  <si>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</si>
  <si>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</si>
  <si>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</si>
  <si>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</si>
  <si>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</si>
  <si>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</si>
  <si>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</si>
  <si>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</si>
  <si>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</si>
  <si>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</si>
  <si>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</si>
  <si>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</si>
  <si>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</si>
  <si>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</si>
  <si>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</si>
  <si>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</si>
  <si>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</si>
  <si>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</si>
  <si>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</si>
  <si>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</si>
  <si>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</si>
  <si>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</si>
  <si>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</si>
  <si>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</si>
  <si>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</si>
  <si>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</si>
  <si>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</si>
  <si>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</si>
  <si>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</si>
  <si>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</si>
  <si>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</si>
  <si>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</si>
  <si>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</si>
  <si>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</si>
  <si>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</si>
  <si>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</si>
  <si>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</si>
  <si>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</si>
  <si>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</si>
  <si>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</si>
  <si>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</si>
  <si>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</si>
  <si>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</si>
  <si>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</si>
  <si>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</si>
  <si>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</si>
  <si>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</si>
  <si>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</si>
  <si>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</si>
  <si>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</si>
  <si>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</si>
  <si>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</si>
  <si>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</si>
  <si>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</si>
  <si>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</si>
  <si>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</si>
  <si>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</si>
  <si>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</si>
  <si>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</si>
  <si>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</si>
  <si>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</si>
  <si>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</si>
  <si>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</si>
  <si>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</si>
  <si>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</si>
  <si>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</si>
  <si>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</si>
  <si>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</si>
  <si>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</si>
  <si>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</si>
  <si>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</si>
  <si>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</si>
  <si>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</si>
  <si>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</si>
  <si>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</si>
  <si>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</si>
  <si>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</si>
  <si>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</si>
  <si>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</si>
  <si>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</si>
  <si>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</si>
  <si>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</si>
  <si>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</si>
  <si>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</si>
  <si>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</si>
  <si>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</si>
  <si>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</si>
  <si>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</si>
  <si>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</si>
  <si>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</si>
  <si>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</si>
  <si>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</si>
  <si>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</si>
  <si>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</si>
  <si>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</si>
  <si>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</si>
  <si>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</si>
  <si>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</si>
  <si>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</si>
  <si>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</si>
  <si>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</si>
  <si>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</si>
  <si>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</si>
  <si>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</si>
  <si>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</si>
  <si>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</si>
  <si>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</si>
  <si>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</si>
  <si>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</si>
  <si>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</si>
  <si>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</si>
  <si>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</si>
  <si>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</si>
  <si>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</si>
  <si>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</si>
  <si>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</si>
  <si>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</si>
  <si>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</si>
  <si>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</si>
  <si>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</si>
  <si>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</si>
  <si>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</si>
  <si>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</si>
  <si>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</si>
  <si>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</si>
  <si>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</si>
  <si>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</si>
  <si>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</si>
  <si>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</si>
  <si>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</si>
  <si>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</si>
  <si>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</si>
  <si>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</si>
  <si>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</si>
  <si>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</si>
  <si>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</si>
  <si>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</si>
  <si>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</si>
  <si>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</si>
  <si>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</si>
  <si>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</si>
  <si>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</si>
  <si>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</si>
  <si>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</si>
  <si>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</si>
  <si>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</si>
  <si>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</si>
  <si>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</si>
  <si>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</si>
  <si>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</si>
  <si>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</si>
  <si>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</si>
  <si>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</si>
  <si>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</si>
  <si>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</si>
  <si>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</si>
  <si>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</si>
  <si>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</si>
  <si>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</si>
  <si>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</si>
  <si>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</si>
  <si>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</si>
  <si>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</si>
  <si>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</si>
  <si>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</si>
  <si>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</si>
  <si>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</si>
  <si>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</si>
  <si>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</si>
  <si>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</si>
  <si>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</si>
  <si>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</si>
  <si>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</si>
  <si>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</si>
  <si>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</si>
  <si>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</si>
  <si>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</si>
  <si>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</si>
  <si>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</si>
  <si>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</si>
  <si>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</si>
  <si>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</si>
  <si>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</si>
  <si>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</si>
  <si>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</si>
  <si>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</si>
  <si>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</si>
  <si>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</si>
  <si>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</si>
  <si>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</si>
  <si>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</si>
  <si>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</si>
  <si>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</si>
  <si>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</si>
  <si>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</si>
  <si>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</si>
  <si>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</si>
  <si>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</si>
  <si>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</si>
  <si>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</si>
  <si>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</si>
  <si>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</si>
  <si>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</si>
  <si>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</si>
  <si>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</si>
  <si>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</si>
  <si>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</si>
  <si>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</si>
  <si>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</si>
  <si>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</si>
  <si>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</si>
  <si>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</si>
  <si>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</si>
  <si>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</si>
  <si>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</si>
  <si>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</si>
  <si>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</si>
  <si>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</si>
  <si>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</si>
  <si>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</si>
  <si>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</si>
  <si>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</si>
  <si>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</si>
  <si>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</si>
  <si>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</si>
  <si>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</si>
  <si>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</si>
  <si>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</si>
  <si>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</si>
  <si>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</si>
  <si>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</si>
  <si>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</si>
  <si>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</si>
  <si>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</si>
  <si>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</si>
  <si>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</si>
  <si>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</si>
  <si>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</si>
  <si>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</si>
  <si>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</si>
  <si>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</si>
  <si>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</si>
  <si>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</si>
  <si>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</si>
  <si>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</si>
  <si>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</si>
  <si>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</si>
  <si>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</si>
  <si>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</si>
  <si>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</si>
  <si>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</si>
  <si>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</si>
  <si>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</si>
  <si>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</si>
  <si>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</si>
  <si>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</si>
  <si>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</si>
  <si>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</si>
  <si>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</si>
  <si>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</si>
  <si>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</si>
  <si>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</si>
  <si>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</si>
  <si>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</si>
  <si>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</si>
  <si>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</si>
  <si>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</si>
  <si>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</si>
  <si>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</si>
  <si>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</si>
  <si>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</si>
  <si>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</si>
  <si>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</si>
  <si>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</si>
  <si>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</si>
  <si>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</si>
  <si>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</si>
  <si>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</si>
  <si>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</si>
  <si>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</si>
  <si>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</si>
  <si>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</si>
  <si>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</si>
  <si>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</si>
  <si>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</si>
  <si>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</si>
  <si>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</si>
  <si>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</si>
  <si>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</si>
  <si>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</si>
  <si>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</si>
  <si>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</si>
  <si>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</si>
  <si>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</si>
  <si>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</si>
  <si>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</si>
  <si>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</si>
  <si>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</si>
  <si>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</si>
  <si>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</si>
  <si>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</si>
  <si>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</si>
  <si>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</si>
  <si>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</si>
  <si>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</si>
  <si>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</si>
  <si>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</si>
  <si>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</si>
  <si>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</si>
  <si>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</si>
  <si>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</si>
  <si>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</si>
  <si>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</si>
  <si>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</si>
  <si>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</si>
  <si>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</si>
  <si>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</si>
  <si>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</si>
  <si>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</si>
  <si>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</si>
  <si>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</si>
  <si>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</si>
  <si>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</si>
  <si>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</si>
  <si>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</si>
  <si>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</si>
  <si>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</si>
  <si>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</si>
  <si>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</si>
  <si>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</si>
  <si>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</si>
  <si>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</si>
  <si>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</si>
  <si>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</si>
  <si>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</si>
  <si>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</si>
  <si>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</si>
  <si>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</si>
  <si>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</si>
  <si>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</si>
  <si>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</si>
  <si>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</si>
  <si>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</si>
  <si>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</si>
  <si>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</si>
  <si>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</si>
  <si>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</si>
  <si>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</si>
  <si>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</si>
  <si>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</si>
  <si>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</si>
  <si>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</si>
  <si>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</si>
  <si>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</si>
  <si>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</si>
  <si>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</si>
  <si>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</si>
  <si>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</si>
  <si>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</si>
  <si>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</si>
  <si>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</si>
  <si>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</si>
  <si>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</si>
  <si>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</si>
  <si>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</si>
  <si>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</si>
  <si>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</si>
  <si>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</si>
  <si>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</si>
  <si>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</si>
  <si>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</si>
  <si>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</si>
  <si>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</si>
  <si>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</si>
  <si>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</si>
  <si>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</si>
  <si>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</si>
  <si>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</si>
  <si>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</si>
  <si>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</si>
  <si>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</si>
  <si>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</si>
  <si>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</si>
  <si>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</si>
  <si>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</si>
  <si>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</si>
  <si>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</si>
  <si>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</si>
  <si>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</si>
  <si>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</si>
  <si>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</si>
  <si>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</si>
  <si>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</si>
  <si>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</si>
  <si>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</si>
  <si>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</si>
  <si>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</si>
  <si>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</si>
  <si>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</si>
  <si>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</si>
  <si>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</si>
  <si>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</si>
  <si>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</si>
  <si>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</si>
  <si>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</si>
  <si>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</si>
  <si>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</si>
  <si>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</si>
  <si>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</si>
  <si>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</si>
  <si>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</si>
  <si>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</si>
  <si>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</si>
  <si>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</si>
  <si>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</si>
  <si>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</si>
  <si>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</si>
  <si>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</si>
  <si>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</si>
  <si>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</si>
  <si>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</si>
  <si>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</si>
  <si>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</si>
  <si>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</si>
  <si>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</si>
  <si>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</si>
  <si>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</si>
  <si>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</si>
  <si>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</si>
  <si>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</si>
  <si>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</si>
  <si>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</si>
  <si>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</si>
  <si>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</si>
  <si>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</si>
  <si>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</si>
  <si>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</si>
  <si>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</si>
  <si>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</si>
  <si>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</si>
  <si>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</si>
  <si>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</si>
  <si>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</si>
  <si>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</si>
  <si>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</si>
  <si>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</si>
  <si>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</si>
  <si>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</si>
  <si>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</si>
  <si>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</si>
  <si>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</si>
  <si>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</si>
  <si>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</si>
  <si>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</si>
  <si>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</si>
  <si>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</si>
  <si>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</si>
  <si>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</si>
  <si>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</si>
  <si>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</si>
  <si>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</si>
  <si>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</si>
  <si>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</si>
  <si>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</si>
  <si>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</si>
  <si>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</si>
  <si>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</si>
  <si>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</si>
  <si>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</si>
  <si>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</si>
  <si>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</si>
  <si>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</si>
  <si>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</si>
  <si>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</si>
  <si>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</si>
  <si>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</si>
  <si>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</si>
  <si>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</si>
  <si>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</si>
  <si>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</si>
  <si>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</si>
  <si>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</si>
  <si>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</si>
  <si>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</si>
  <si>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</si>
  <si>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</si>
  <si>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</si>
  <si>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</si>
  <si>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</si>
  <si>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</si>
  <si>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</si>
  <si>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</si>
  <si>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</si>
  <si>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</si>
  <si>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</si>
  <si>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</si>
  <si>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</si>
  <si>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</si>
  <si>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</si>
  <si>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</si>
  <si>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</si>
  <si>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</si>
  <si>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</si>
  <si>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</si>
  <si>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</si>
  <si>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</si>
  <si>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</si>
  <si>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</si>
  <si>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</si>
  <si>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</si>
  <si>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</si>
  <si>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</si>
  <si>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</si>
  <si>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</si>
  <si>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</si>
  <si>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</si>
  <si>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</si>
  <si>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</si>
  <si>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</si>
  <si>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</si>
  <si>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</si>
  <si>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</si>
  <si>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</si>
  <si>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</si>
  <si>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</si>
  <si>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</si>
  <si>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</si>
  <si>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</si>
  <si>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</si>
  <si>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</si>
  <si>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</si>
  <si>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</si>
  <si>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</si>
  <si>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</si>
  <si>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</si>
  <si>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</si>
  <si>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</si>
  <si>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</si>
  <si>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</si>
  <si>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</si>
  <si>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</si>
  <si>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</si>
  <si>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</si>
  <si>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</si>
  <si>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</si>
  <si>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</si>
  <si>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</si>
  <si>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</si>
  <si>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</si>
  <si>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</si>
  <si>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</si>
  <si>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</si>
  <si>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</si>
  <si>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</si>
  <si>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</si>
  <si>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</si>
  <si>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</si>
  <si>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</si>
  <si>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</si>
  <si>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</si>
  <si>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</si>
  <si>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</si>
  <si>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</si>
  <si>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</si>
  <si>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</si>
  <si>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</si>
  <si>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</si>
  <si>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</si>
  <si>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</si>
  <si>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</si>
  <si>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</si>
  <si>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</si>
  <si>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</si>
  <si>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</si>
  <si>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</si>
  <si>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</si>
  <si>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</si>
  <si>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</si>
  <si>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</si>
  <si>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</si>
  <si>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</si>
  <si>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</si>
  <si>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</si>
  <si>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</si>
  <si>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</si>
  <si>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</si>
  <si>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</si>
  <si>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</si>
  <si>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</si>
  <si>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</si>
  <si>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</si>
  <si>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</si>
  <si>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</si>
  <si>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</si>
  <si>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</si>
  <si>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</si>
  <si>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</si>
  <si>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</si>
  <si>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</si>
  <si>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</si>
  <si>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</si>
  <si>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</si>
  <si>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</si>
  <si>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</si>
  <si>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</si>
  <si>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</si>
  <si>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</si>
  <si>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</si>
  <si>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</si>
  <si>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</si>
  <si>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</si>
  <si>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</si>
  <si>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</si>
  <si>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</si>
  <si>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</si>
  <si>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</si>
  <si>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</si>
  <si>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</si>
  <si>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</si>
  <si>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</si>
  <si>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</si>
  <si>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</si>
  <si>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</si>
  <si>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</si>
  <si>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</si>
  <si>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</si>
  <si>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</si>
  <si>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</si>
  <si>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</si>
  <si>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</si>
  <si>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</si>
  <si>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</si>
  <si>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</si>
  <si>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</si>
  <si>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</si>
  <si>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</si>
  <si>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</si>
  <si>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</si>
  <si>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</si>
  <si>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</si>
  <si>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</si>
  <si>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</si>
  <si>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</si>
  <si>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</si>
  <si>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</si>
  <si>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</si>
  <si>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</si>
  <si>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</si>
  <si>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</si>
  <si>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</si>
  <si>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</si>
  <si>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</si>
  <si>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</si>
  <si>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</si>
  <si>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</si>
  <si>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</si>
  <si>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</si>
  <si>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</si>
  <si>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</si>
  <si>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</si>
  <si>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</si>
  <si>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</si>
  <si>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</si>
  <si>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</si>
  <si>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</si>
  <si>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</si>
  <si>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</si>
  <si>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</si>
  <si>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</si>
  <si>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</si>
  <si>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</si>
  <si>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</si>
  <si>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</si>
  <si>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</si>
  <si>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</si>
  <si>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</si>
  <si>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</si>
  <si>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</si>
  <si>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</si>
  <si>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</si>
  <si>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</si>
  <si>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</si>
  <si>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</si>
  <si>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</si>
  <si>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</si>
  <si>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</si>
  <si>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</si>
  <si>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</si>
  <si>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</si>
  <si>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</si>
  <si>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</si>
  <si>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</si>
  <si>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</si>
  <si>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</si>
  <si>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</si>
  <si>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</si>
  <si>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</si>
  <si>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</si>
  <si>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</si>
  <si>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</si>
  <si>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</si>
  <si>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</si>
  <si>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</si>
  <si>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</si>
  <si>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</si>
  <si>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</si>
  <si>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</si>
  <si>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</si>
  <si>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</si>
  <si>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</si>
  <si>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</si>
  <si>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</si>
  <si>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</si>
  <si>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</si>
  <si>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</si>
  <si>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</si>
  <si>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</si>
  <si>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</si>
  <si>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</si>
  <si>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</si>
  <si>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</si>
  <si>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</si>
  <si>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</si>
  <si>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</si>
  <si>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</si>
  <si>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</si>
  <si>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</si>
  <si>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</si>
  <si>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</si>
  <si>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</si>
  <si>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</si>
  <si>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</si>
  <si>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</si>
  <si>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</si>
  <si>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</si>
  <si>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</si>
  <si>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</si>
  <si>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</si>
  <si>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</si>
  <si>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</si>
  <si>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</si>
  <si>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</si>
  <si>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</si>
  <si>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</si>
  <si>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</si>
  <si>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</si>
  <si>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</si>
  <si>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</si>
  <si>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</si>
  <si>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</si>
  <si>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</si>
  <si>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</si>
  <si>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</si>
  <si>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</si>
  <si>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</si>
  <si>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</si>
  <si>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</si>
  <si>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</si>
  <si>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</si>
  <si>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</si>
  <si>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</si>
  <si>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</si>
  <si>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</si>
  <si>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</si>
  <si>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</si>
  <si>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</si>
  <si>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</si>
  <si>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</si>
  <si>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</si>
  <si>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</si>
  <si>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</si>
  <si>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</si>
  <si>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</si>
  <si>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</si>
  <si>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</si>
  <si>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</si>
  <si>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</si>
  <si>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</si>
  <si>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</si>
  <si>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</si>
  <si>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</si>
  <si>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</si>
  <si>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</si>
  <si>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</si>
  <si>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</si>
  <si>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</si>
  <si>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</si>
  <si>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</si>
  <si>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</si>
  <si>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</si>
  <si>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</si>
  <si>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</si>
  <si>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</si>
  <si>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</si>
  <si>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</si>
  <si>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</si>
  <si>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</si>
  <si>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</si>
  <si>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</si>
  <si>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</si>
  <si>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</si>
  <si>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</si>
  <si>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</si>
  <si>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</si>
  <si>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</si>
  <si>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</si>
  <si>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</si>
  <si>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</si>
  <si>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</si>
  <si>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</si>
  <si>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</si>
  <si>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</si>
  <si>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</si>
  <si>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</si>
  <si>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</si>
  <si>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</si>
  <si>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</si>
  <si>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</si>
  <si>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</si>
  <si>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</si>
  <si>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</si>
  <si>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</si>
  <si>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</si>
  <si>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</si>
  <si>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</si>
  <si>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</si>
  <si>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</si>
  <si>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</si>
  <si>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</si>
  <si>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</si>
  <si>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</si>
  <si>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</si>
  <si>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</si>
  <si>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</si>
  <si>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</si>
  <si>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</si>
  <si>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</si>
  <si>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</si>
  <si>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</si>
  <si>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</si>
  <si>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</si>
  <si>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</si>
  <si>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</si>
  <si>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</si>
  <si>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</si>
  <si>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</si>
  <si>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</si>
  <si>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</si>
  <si>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</si>
  <si>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</si>
  <si>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</si>
  <si>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</si>
  <si>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</si>
  <si>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</si>
  <si>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</si>
  <si>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</si>
  <si>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</si>
  <si>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</si>
  <si>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</si>
  <si>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</si>
  <si>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</si>
  <si>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</si>
  <si>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</si>
  <si>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</si>
  <si>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</si>
  <si>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</si>
  <si>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</si>
  <si>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</si>
  <si>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</si>
  <si>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</si>
  <si>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</si>
  <si>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</si>
  <si>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</si>
  <si>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</si>
  <si>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</si>
  <si>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</si>
  <si>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</si>
  <si>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</si>
  <si>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</si>
  <si>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</si>
  <si>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</si>
  <si>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</si>
  <si>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</si>
  <si>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</si>
  <si>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</si>
  <si>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</si>
  <si>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</si>
  <si>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</si>
  <si>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</si>
  <si>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</si>
  <si>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</si>
  <si>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</si>
  <si>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</si>
  <si>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</si>
  <si>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</si>
  <si>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</si>
  <si>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</si>
  <si>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</si>
  <si>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</si>
  <si>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</si>
  <si>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</si>
  <si>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</si>
  <si>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</si>
  <si>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</si>
  <si>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</si>
  <si>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</si>
  <si>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</si>
  <si>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</si>
  <si>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</si>
  <si>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</si>
  <si>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</si>
  <si>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</si>
  <si>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</si>
  <si>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</si>
  <si>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</si>
  <si>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</si>
  <si>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</si>
  <si>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</si>
  <si>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</si>
  <si>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</si>
  <si>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</si>
  <si>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</si>
  <si>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</si>
  <si>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</si>
  <si>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</si>
  <si>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</si>
  <si>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</si>
  <si>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</si>
  <si>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</si>
  <si>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</si>
  <si>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</si>
  <si>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</si>
  <si>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</si>
  <si>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</si>
  <si>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</si>
  <si>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</si>
  <si>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</si>
  <si>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</si>
  <si>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</si>
  <si>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</si>
  <si>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</si>
  <si>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</si>
  <si>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</si>
  <si>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</si>
  <si>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</si>
  <si>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</si>
  <si>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</si>
  <si>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</si>
  <si>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</si>
  <si>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</si>
  <si>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</si>
  <si>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</si>
  <si>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</si>
  <si>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</si>
  <si>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</si>
  <si>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</si>
  <si>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</si>
  <si>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</si>
  <si>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</si>
  <si>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</si>
  <si>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</si>
  <si>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</si>
  <si>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</si>
  <si>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</si>
  <si>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</si>
  <si>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</si>
  <si>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</si>
  <si>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</si>
  <si>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</si>
  <si>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</si>
  <si>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</si>
  <si>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</si>
  <si>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</si>
  <si>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</si>
  <si>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</si>
  <si>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</si>
  <si>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</si>
  <si>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</si>
  <si>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</si>
  <si>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</si>
  <si>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</si>
  <si>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</si>
  <si>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</si>
  <si>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</si>
  <si>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</si>
  <si>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</si>
  <si>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</si>
  <si>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</si>
  <si>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</si>
  <si>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</si>
  <si>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</si>
  <si>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</si>
  <si>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</si>
  <si>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</si>
  <si>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</si>
  <si>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</si>
  <si>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</si>
  <si>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</si>
  <si>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</si>
  <si>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</si>
  <si>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</si>
  <si>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</si>
  <si>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</si>
  <si>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</si>
  <si>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</si>
  <si>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</si>
  <si>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</si>
  <si>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</si>
  <si>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</si>
  <si>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</si>
  <si>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</si>
  <si>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</si>
  <si>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</si>
  <si>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</si>
  <si>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</si>
  <si>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</si>
  <si>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</si>
  <si>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</si>
  <si>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</si>
  <si>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</si>
  <si>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</si>
  <si>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</si>
  <si>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</si>
  <si>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</si>
  <si>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</si>
  <si>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</si>
  <si>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</si>
  <si>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</si>
  <si>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</si>
  <si>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</si>
  <si>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</si>
  <si>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</si>
  <si>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</si>
  <si>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</si>
  <si>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</si>
  <si>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</si>
  <si>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</si>
  <si>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</si>
  <si>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</si>
  <si>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</si>
  <si>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</si>
  <si>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</si>
  <si>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</si>
  <si>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</si>
  <si>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</si>
  <si>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</si>
  <si>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</si>
  <si>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</si>
  <si>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</si>
  <si>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</si>
  <si>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</si>
  <si>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</si>
  <si>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</si>
  <si>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</si>
  <si>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</si>
  <si>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</si>
  <si>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</si>
  <si>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</si>
  <si>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</si>
  <si>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</si>
  <si>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</si>
  <si>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</si>
  <si>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</si>
  <si>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</si>
  <si>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</si>
  <si>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</si>
  <si>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</si>
  <si>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</si>
  <si>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</si>
  <si>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</si>
  <si>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</si>
  <si>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</si>
  <si>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</si>
  <si>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</si>
  <si>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</si>
  <si>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</si>
  <si>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</si>
  <si>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</si>
  <si>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</si>
  <si>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</si>
  <si>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</si>
  <si>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</si>
  <si>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</si>
  <si>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</si>
  <si>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</si>
  <si>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</si>
  <si>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</si>
  <si>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</si>
  <si>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</si>
  <si>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</si>
  <si>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</si>
  <si>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</si>
  <si>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</si>
  <si>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</si>
  <si>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</si>
  <si>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</si>
  <si>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</si>
  <si>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</si>
  <si>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</si>
  <si>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</si>
  <si>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</si>
  <si>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</si>
  <si>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</si>
  <si>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</si>
  <si>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</si>
  <si>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</si>
  <si>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</si>
  <si>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</si>
  <si>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</si>
  <si>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</si>
  <si>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</si>
  <si>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</si>
  <si>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</si>
  <si>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</si>
  <si>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</si>
  <si>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</si>
  <si>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</si>
  <si>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</si>
  <si>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</si>
  <si>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</si>
  <si>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</si>
  <si>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</si>
  <si>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</si>
  <si>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</si>
  <si>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</si>
  <si>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</si>
  <si>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</si>
  <si>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</si>
  <si>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</si>
  <si>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</si>
  <si>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</si>
  <si>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</si>
  <si>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</si>
  <si>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</si>
  <si>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</si>
  <si>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</si>
  <si>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</si>
  <si>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</si>
  <si>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</si>
  <si>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</si>
  <si>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</si>
  <si>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</si>
  <si>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</si>
  <si>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</si>
  <si>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</si>
  <si>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</si>
  <si>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</si>
  <si>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</si>
  <si>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</si>
  <si>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</si>
  <si>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</si>
  <si>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</si>
  <si>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</si>
  <si>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</si>
  <si>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</si>
  <si>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</si>
  <si>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</si>
  <si>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</si>
  <si>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</si>
  <si>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</si>
  <si>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</si>
  <si>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</si>
  <si>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</si>
  <si>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</si>
  <si>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</si>
  <si>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</si>
  <si>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</si>
  <si>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</si>
  <si>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</si>
  <si>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</si>
  <si>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</si>
  <si>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</si>
  <si>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</si>
  <si>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</si>
  <si>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</si>
  <si>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</si>
  <si>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</si>
  <si>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</si>
  <si>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</si>
  <si>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</si>
  <si>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</si>
  <si>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</si>
  <si>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</si>
  <si>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</si>
  <si>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</si>
  <si>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</si>
  <si>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</si>
  <si>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</si>
  <si>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</si>
  <si>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</si>
  <si>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</si>
  <si>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</si>
  <si>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</si>
  <si>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</si>
  <si>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</si>
  <si>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</si>
  <si>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</si>
  <si>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</si>
  <si>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</si>
  <si>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</si>
  <si>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</si>
  <si>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</si>
  <si>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</si>
  <si>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</si>
  <si>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</si>
  <si>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</si>
  <si>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</si>
  <si>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</si>
  <si>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</si>
  <si>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</si>
  <si>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</si>
  <si>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</si>
  <si>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</si>
  <si>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</si>
  <si>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</si>
  <si>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</si>
  <si>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</si>
  <si>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</si>
  <si>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</si>
  <si>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</si>
  <si>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</si>
  <si>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</si>
  <si>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</si>
  <si>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</si>
  <si>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</si>
  <si>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</si>
  <si>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</si>
  <si>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</si>
  <si>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</si>
  <si>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</si>
  <si>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</si>
  <si>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</si>
  <si>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</si>
  <si>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</si>
  <si>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</si>
  <si>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</si>
  <si>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</si>
  <si>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</si>
  <si>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</si>
  <si>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</si>
  <si>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</si>
  <si>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</si>
  <si>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</si>
  <si>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</si>
  <si>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</si>
  <si>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</si>
  <si>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</si>
  <si>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</si>
  <si>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</si>
  <si>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</si>
  <si>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</si>
  <si>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</si>
  <si>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</si>
  <si>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</si>
  <si>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</si>
  <si>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</si>
  <si>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</si>
  <si>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</si>
  <si>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</si>
  <si>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</si>
  <si>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</si>
  <si>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</si>
  <si>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</si>
  <si>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</si>
  <si>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</si>
  <si>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</si>
  <si>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</si>
  <si>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</si>
  <si>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</si>
  <si>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</si>
  <si>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</si>
  <si>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</si>
  <si>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</si>
  <si>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</si>
  <si>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</si>
  <si>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</si>
  <si>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</si>
  <si>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</si>
  <si>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</si>
  <si>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</si>
  <si>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</si>
  <si>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</si>
  <si>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</si>
  <si>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</si>
  <si>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</si>
  <si>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</si>
  <si>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</si>
  <si>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</si>
  <si>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</si>
  <si>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</si>
  <si>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</si>
  <si>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</si>
  <si>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</si>
  <si>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</si>
  <si>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</si>
  <si>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</si>
  <si>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</si>
  <si>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</si>
  <si>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</si>
  <si>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</si>
  <si>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</si>
  <si>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</si>
  <si>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</si>
  <si>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</si>
  <si>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</si>
  <si>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</si>
  <si>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</si>
  <si>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</si>
  <si>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</si>
  <si>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</si>
  <si>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</si>
  <si>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</si>
  <si>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</si>
  <si>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</si>
  <si>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</si>
  <si>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</si>
  <si>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</si>
  <si>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</si>
  <si>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</si>
  <si>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</si>
  <si>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</si>
  <si>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</si>
  <si>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</si>
  <si>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</si>
  <si>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</si>
  <si>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</si>
  <si>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</si>
  <si>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</si>
  <si>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</si>
  <si>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</si>
  <si>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</si>
  <si>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</si>
  <si>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</si>
  <si>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</si>
  <si>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</si>
  <si>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</si>
  <si>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</si>
  <si>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</si>
  <si>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</si>
  <si>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</si>
  <si>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</si>
  <si>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</si>
  <si>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</si>
  <si>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</si>
  <si>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</si>
  <si>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</si>
  <si>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</si>
  <si>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</si>
  <si>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</si>
  <si>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</si>
  <si>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</si>
  <si>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</si>
  <si>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</si>
  <si>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</si>
  <si>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</si>
  <si>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</si>
  <si>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</si>
  <si>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</si>
  <si>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</si>
  <si>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</si>
  <si>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</si>
  <si>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</si>
  <si>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</si>
  <si>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</si>
  <si>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</si>
  <si>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</si>
  <si>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</si>
  <si>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</si>
  <si>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</si>
  <si>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</si>
  <si>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</si>
  <si>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</si>
  <si>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</si>
  <si>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</si>
  <si>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</si>
  <si>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</si>
  <si>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</si>
  <si>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</si>
  <si>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</si>
  <si>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</si>
  <si>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</si>
  <si>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</si>
  <si>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</si>
  <si>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</si>
  <si>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</si>
  <si>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</si>
  <si>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</si>
  <si>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</si>
  <si>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</si>
  <si>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</si>
  <si>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</si>
  <si>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</si>
  <si>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</si>
  <si>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</si>
  <si>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</si>
  <si>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</si>
  <si>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</si>
  <si>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</si>
  <si>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</si>
  <si>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</si>
  <si>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</si>
  <si>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</si>
  <si>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</si>
  <si>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</si>
  <si>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</si>
  <si>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</si>
  <si>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</si>
  <si>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</si>
  <si>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</si>
  <si>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</si>
  <si>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</si>
  <si>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</si>
  <si>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</si>
  <si>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</si>
  <si>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</si>
  <si>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</si>
  <si>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</si>
  <si>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</si>
  <si>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</si>
  <si>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</si>
  <si>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</si>
  <si>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</si>
  <si>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</si>
  <si>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</si>
  <si>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</si>
  <si>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</si>
  <si>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</si>
  <si>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</si>
  <si>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</si>
  <si>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</si>
  <si>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</si>
  <si>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</si>
  <si>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</si>
  <si>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</si>
  <si>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</si>
  <si>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</si>
  <si>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</si>
  <si>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</si>
  <si>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</si>
  <si>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</si>
  <si>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</si>
  <si>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</si>
  <si>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</si>
  <si>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</si>
  <si>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</si>
  <si>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</si>
  <si>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</si>
  <si>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</si>
  <si>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</si>
  <si>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</si>
  <si>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</si>
  <si>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</si>
  <si>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</si>
  <si>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</si>
  <si>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</si>
  <si>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</si>
  <si>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</si>
  <si>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</si>
  <si>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</si>
  <si>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</si>
  <si>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</si>
  <si>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</si>
  <si>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</si>
  <si>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</si>
  <si>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</si>
  <si>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</si>
  <si>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</si>
  <si>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</si>
  <si>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</si>
  <si>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</si>
  <si>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</si>
  <si>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</si>
  <si>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</si>
  <si>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</si>
  <si>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</si>
  <si>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</si>
  <si>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</si>
  <si>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</si>
  <si>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</si>
  <si>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</si>
  <si>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</si>
  <si>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</si>
  <si>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</si>
  <si>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</si>
  <si>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</si>
  <si>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</si>
  <si>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</si>
  <si>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</si>
  <si>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</si>
  <si>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</si>
  <si>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</si>
  <si>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</si>
  <si>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</si>
  <si>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</si>
  <si>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</si>
  <si>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</si>
  <si>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</si>
  <si>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</si>
  <si>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</si>
  <si>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</si>
  <si>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</si>
  <si>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</si>
  <si>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</si>
  <si>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</si>
  <si>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</si>
  <si>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</si>
  <si>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</si>
  <si>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</si>
  <si>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</si>
  <si>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</si>
  <si>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</si>
  <si>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</si>
  <si>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</si>
  <si>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</si>
  <si>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</si>
  <si>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</si>
  <si>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</si>
  <si>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</si>
  <si>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</si>
  <si>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</si>
  <si>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</si>
  <si>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</si>
  <si>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</si>
  <si>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</si>
  <si>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</si>
  <si>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</si>
  <si>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</si>
  <si>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</si>
  <si>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</si>
  <si>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</si>
  <si>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</si>
  <si>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</si>
  <si>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</si>
  <si>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</si>
  <si>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</si>
  <si>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</si>
  <si>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</si>
  <si>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</si>
  <si>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</si>
  <si>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</si>
  <si>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</si>
  <si>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</si>
  <si>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</si>
  <si>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</si>
  <si>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</si>
  <si>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</si>
  <si>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</si>
  <si>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</si>
  <si>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</si>
  <si>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</si>
  <si>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</si>
  <si>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</si>
  <si>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</si>
  <si>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</si>
  <si>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</si>
  <si>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</si>
  <si>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</si>
  <si>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</si>
  <si>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</si>
  <si>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</si>
  <si>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</si>
  <si>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</si>
  <si>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</si>
  <si>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</si>
  <si>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</si>
  <si>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</si>
  <si>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</si>
  <si>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</si>
  <si>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</si>
  <si>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</si>
  <si>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</si>
  <si>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</si>
  <si>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</si>
  <si>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</si>
  <si>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</si>
  <si>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</si>
  <si>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</si>
  <si>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</si>
  <si>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</si>
  <si>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</si>
  <si>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</si>
  <si>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</si>
  <si>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</si>
  <si>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</si>
  <si>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</si>
  <si>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</si>
  <si>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</si>
  <si>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</si>
  <si>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</si>
  <si>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</si>
  <si>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</si>
  <si>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</si>
  <si>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</si>
  <si>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</si>
  <si>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</si>
  <si>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</si>
  <si>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</si>
  <si>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</si>
  <si>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</si>
  <si>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</si>
  <si>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</si>
  <si>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</si>
  <si>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</si>
  <si>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</si>
  <si>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</si>
  <si>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</si>
  <si>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</si>
  <si>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</si>
  <si>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</si>
  <si>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</si>
  <si>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</si>
  <si>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</si>
  <si>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</si>
  <si>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</si>
  <si>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</si>
  <si>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</si>
  <si>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</si>
  <si>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</si>
  <si>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</si>
  <si>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</si>
  <si>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</si>
  <si>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</si>
  <si>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</si>
  <si>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</si>
  <si>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</si>
  <si>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</si>
  <si>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</si>
  <si>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</si>
  <si>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</si>
  <si>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</si>
  <si>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</si>
  <si>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</si>
  <si>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</si>
  <si>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</si>
  <si>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</si>
  <si>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</si>
  <si>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</si>
  <si>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</si>
  <si>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</si>
  <si>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</si>
  <si>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</si>
  <si>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</si>
  <si>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</si>
  <si>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</si>
  <si>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</si>
  <si>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</si>
  <si>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</si>
  <si>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</si>
  <si>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</si>
  <si>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</si>
  <si>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</si>
  <si>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</si>
  <si>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</si>
  <si>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</si>
  <si>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</si>
  <si>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</si>
  <si>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</si>
  <si>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</si>
  <si>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</si>
  <si>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</si>
  <si>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</si>
  <si>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</si>
  <si>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</si>
  <si>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</si>
  <si>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</si>
  <si>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</si>
  <si>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</si>
  <si>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</si>
  <si>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</si>
  <si>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</si>
  <si>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</si>
  <si>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</si>
  <si>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</si>
  <si>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</si>
  <si>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</si>
  <si>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</si>
  <si>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</si>
  <si>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</si>
  <si>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</si>
  <si>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</si>
  <si>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</si>
  <si>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</si>
  <si>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</si>
  <si>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</si>
  <si>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</si>
  <si>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</si>
  <si>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</si>
  <si>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</si>
  <si>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</si>
  <si>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</si>
  <si>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</si>
  <si>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</si>
  <si>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</si>
  <si>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</si>
  <si>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</si>
  <si>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</si>
  <si>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</si>
  <si>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</si>
  <si>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</si>
  <si>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</si>
  <si>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</si>
  <si>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</si>
  <si>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</si>
  <si>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</si>
  <si>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</si>
  <si>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</si>
  <si>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</si>
  <si>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</si>
  <si>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</si>
  <si>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</si>
  <si>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</si>
  <si>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</si>
  <si>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</si>
  <si>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</si>
  <si>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</si>
  <si>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</si>
  <si>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</si>
  <si>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</si>
  <si>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</si>
  <si>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</si>
  <si>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</si>
  <si>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</si>
  <si>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</si>
  <si>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</si>
  <si>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</si>
  <si>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</si>
  <si>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</si>
  <si>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</si>
  <si>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</si>
  <si>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</si>
  <si>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</si>
  <si>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</si>
  <si>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</si>
  <si>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</si>
  <si>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</si>
  <si>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</si>
  <si>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</si>
  <si>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</si>
  <si>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</si>
  <si>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</si>
  <si>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</si>
  <si>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</si>
  <si>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</si>
  <si>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</si>
  <si>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</si>
  <si>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</si>
  <si>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</si>
  <si>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</si>
  <si>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</si>
  <si>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</si>
  <si>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</si>
  <si>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</si>
  <si>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</si>
  <si>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</si>
  <si>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</si>
  <si>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</si>
  <si>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</si>
  <si>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</si>
  <si>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</si>
  <si>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</si>
  <si>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</si>
  <si>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</si>
  <si>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</si>
  <si>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</si>
  <si>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</si>
  <si>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</si>
  <si>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</si>
  <si>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</si>
  <si>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</si>
  <si>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</si>
  <si>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</si>
  <si>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</si>
  <si>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</si>
  <si>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</si>
  <si>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</si>
  <si>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</si>
  <si>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</si>
  <si>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</si>
  <si>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</si>
  <si>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</si>
  <si>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</si>
  <si>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</si>
  <si>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</si>
  <si>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</si>
  <si>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</si>
  <si>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</si>
  <si>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</si>
  <si>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</si>
  <si>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</si>
  <si>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</si>
  <si>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</si>
  <si>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</si>
  <si>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</si>
  <si>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</si>
  <si>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</si>
  <si>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</si>
  <si>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</si>
  <si>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</si>
  <si>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</si>
  <si>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</si>
  <si>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</si>
  <si>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</si>
  <si>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</si>
  <si>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</si>
  <si>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</si>
  <si>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</si>
  <si>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</si>
  <si>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</si>
  <si>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</si>
  <si>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</si>
  <si>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</si>
  <si>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</si>
  <si>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</si>
  <si>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</si>
  <si>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</si>
  <si>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</si>
  <si>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</si>
  <si>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</si>
  <si>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</si>
  <si>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</si>
  <si>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</si>
  <si>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</si>
  <si>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</si>
  <si>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</si>
  <si>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</si>
  <si>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</si>
  <si>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</si>
  <si>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</si>
  <si>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</si>
  <si>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</si>
  <si>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</si>
  <si>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</si>
  <si>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</si>
  <si>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</si>
  <si>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</si>
  <si>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</si>
  <si>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</si>
  <si>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</si>
  <si>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</si>
  <si>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</si>
  <si>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</si>
  <si>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</si>
  <si>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</si>
  <si>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</si>
  <si>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</si>
  <si>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</si>
  <si>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</si>
  <si>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</si>
  <si>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</si>
  <si>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</si>
  <si>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</si>
  <si>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</si>
  <si>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</si>
  <si>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</si>
  <si>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</si>
  <si>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</si>
  <si>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</si>
  <si>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</si>
  <si>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</si>
  <si>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</si>
  <si>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</si>
  <si>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</si>
  <si>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</si>
  <si>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</si>
  <si>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</si>
  <si>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</si>
  <si>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</si>
  <si>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</si>
  <si>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</si>
  <si>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</si>
  <si>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</si>
  <si>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</si>
  <si>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</si>
  <si>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</si>
  <si>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</si>
  <si>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</si>
  <si>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</si>
  <si>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</si>
  <si>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</si>
  <si>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</si>
  <si>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</si>
  <si>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</si>
  <si>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</si>
  <si>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</si>
  <si>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</si>
  <si>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</si>
  <si>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</si>
  <si>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</si>
  <si>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</si>
  <si>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</si>
  <si>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</si>
  <si>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</si>
  <si>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</si>
  <si>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</si>
  <si>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</si>
  <si>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</si>
  <si>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</si>
  <si>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</si>
  <si>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</si>
  <si>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</si>
  <si>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</si>
  <si>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</si>
  <si>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</si>
  <si>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</si>
  <si>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</si>
  <si>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</si>
  <si>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</si>
  <si>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</si>
  <si>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</si>
  <si>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</si>
  <si>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</si>
  <si>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</si>
  <si>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</si>
  <si>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</si>
  <si>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</si>
  <si>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</si>
  <si>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</si>
  <si>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</si>
  <si>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</si>
  <si>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</si>
  <si>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</si>
  <si>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</si>
  <si>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</si>
  <si>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</si>
  <si>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</si>
  <si>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</si>
  <si>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</si>
  <si>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</si>
  <si>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</si>
  <si>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</si>
  <si>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</si>
  <si>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</si>
  <si>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</si>
  <si>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</si>
  <si>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</si>
  <si>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</si>
  <si>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</si>
  <si>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</si>
  <si>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</si>
  <si>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</si>
  <si>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</si>
  <si>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</si>
  <si>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</si>
  <si>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</si>
  <si>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</si>
  <si>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</si>
  <si>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</si>
  <si>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</si>
  <si>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</si>
  <si>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</si>
  <si>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</si>
  <si>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</si>
  <si>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</si>
  <si>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</si>
  <si>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</si>
  <si>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</si>
  <si>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</si>
  <si>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</si>
  <si>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</si>
  <si>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</si>
  <si>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</si>
  <si>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</si>
  <si>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</si>
  <si>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</si>
  <si>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</si>
  <si>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</si>
  <si>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</si>
  <si>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</si>
  <si>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</si>
  <si>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</si>
  <si>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</si>
  <si>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</si>
  <si>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</si>
  <si>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</si>
  <si>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</si>
  <si>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</si>
  <si>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</si>
  <si>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</si>
  <si>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</si>
  <si>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</si>
  <si>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</si>
  <si>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</si>
  <si>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</si>
  <si>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</si>
  <si>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</si>
  <si>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</si>
  <si>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</si>
  <si>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</si>
  <si>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</si>
  <si>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</si>
  <si>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</si>
  <si>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</si>
  <si>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</si>
  <si>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</si>
  <si>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</si>
  <si>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</si>
  <si>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</si>
  <si>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</si>
  <si>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</si>
  <si>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</si>
  <si>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</si>
  <si>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</si>
  <si>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</si>
  <si>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</si>
  <si>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</si>
  <si>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</si>
  <si>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</si>
  <si>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</si>
  <si>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</si>
  <si>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</si>
  <si>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</si>
  <si>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</si>
  <si>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</si>
  <si>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</si>
  <si>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</si>
  <si>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</si>
  <si>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</si>
  <si>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</si>
  <si>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</si>
  <si>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</si>
  <si>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</si>
  <si>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</si>
  <si>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</si>
  <si>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</si>
  <si>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</si>
  <si>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</si>
  <si>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</si>
  <si>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</si>
  <si>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</si>
  <si>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</si>
  <si>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</si>
  <si>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</si>
  <si>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</si>
  <si>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</si>
  <si>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</si>
  <si>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</si>
  <si>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</si>
  <si>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</si>
  <si>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</si>
  <si>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</si>
  <si>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</si>
  <si>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</si>
  <si>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</si>
  <si>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</si>
  <si>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</si>
  <si>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</si>
  <si>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</si>
  <si>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</si>
  <si>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</si>
  <si>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</si>
  <si>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</si>
  <si>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</si>
  <si>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</si>
  <si>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</si>
  <si>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</si>
  <si>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</si>
  <si>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</si>
  <si>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</si>
  <si>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</si>
  <si>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</si>
  <si>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</si>
  <si>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</si>
  <si>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</si>
  <si>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</si>
  <si>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</si>
  <si>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</si>
  <si>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</si>
  <si>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</si>
  <si>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</si>
  <si>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</si>
  <si>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</si>
  <si>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</si>
  <si>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</si>
  <si>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</si>
  <si>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</si>
  <si>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</si>
  <si>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</si>
  <si>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</si>
  <si>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</si>
  <si>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</si>
  <si>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</si>
  <si>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</si>
  <si>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</si>
  <si>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</si>
  <si>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</si>
  <si>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</si>
  <si>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</si>
  <si>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</si>
  <si>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</si>
  <si>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</si>
  <si>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</si>
  <si>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</si>
  <si>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</si>
  <si>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</si>
  <si>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</si>
  <si>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</si>
  <si>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</si>
  <si>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</si>
  <si>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</si>
  <si>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</si>
  <si>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</si>
  <si>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</si>
  <si>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</si>
  <si>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</si>
  <si>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</si>
  <si>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</si>
  <si>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</si>
  <si>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</si>
  <si>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</si>
  <si>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</si>
  <si>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</si>
  <si>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</si>
  <si>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</si>
  <si>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</si>
  <si>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</si>
  <si>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</si>
  <si>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</si>
  <si>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</si>
  <si>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</si>
  <si>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</si>
  <si>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</si>
  <si>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</si>
  <si>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</si>
  <si>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</si>
  <si>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</si>
  <si>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</si>
  <si>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</si>
  <si>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</si>
  <si>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</si>
  <si>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</si>
  <si>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</si>
  <si>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</si>
  <si>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</si>
  <si>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</si>
  <si>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</si>
  <si>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</si>
  <si>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</si>
  <si>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</si>
  <si>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</si>
  <si>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</si>
  <si>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</si>
  <si>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</si>
  <si>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</si>
  <si>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</si>
  <si>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</si>
  <si>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</si>
  <si>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</si>
  <si>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</si>
  <si>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</si>
  <si>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</si>
  <si>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</si>
  <si>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</si>
  <si>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</si>
  <si>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</si>
  <si>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</si>
  <si>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</si>
  <si>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</si>
  <si>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</si>
  <si>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</si>
  <si>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</si>
  <si>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</si>
  <si>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</si>
  <si>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</si>
  <si>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</si>
  <si>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</si>
  <si>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</si>
  <si>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</si>
  <si>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</si>
  <si>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</si>
  <si>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</si>
  <si>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</si>
  <si>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</si>
  <si>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</si>
  <si>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</si>
  <si>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</si>
  <si>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</si>
  <si>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</si>
  <si>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</si>
  <si>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</si>
  <si>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</si>
  <si>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</si>
  <si>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</si>
  <si>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</si>
  <si>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</si>
  <si>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</si>
  <si>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</si>
  <si>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</si>
  <si>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</si>
  <si>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</si>
  <si>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</si>
  <si>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</si>
  <si>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</si>
  <si>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</si>
  <si>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</si>
  <si>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</si>
  <si>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</si>
  <si>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</si>
  <si>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</si>
  <si>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</si>
  <si>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</si>
  <si>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</si>
  <si>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</si>
  <si>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</si>
  <si>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</si>
  <si>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</si>
  <si>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</si>
  <si>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</si>
  <si>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</si>
  <si>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</si>
  <si>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</si>
  <si>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</si>
  <si>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</si>
  <si>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</si>
  <si>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</si>
  <si>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</si>
  <si>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</si>
  <si>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</si>
  <si>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</si>
  <si>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</si>
  <si>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</si>
  <si>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</si>
  <si>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</si>
  <si>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</si>
  <si>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</si>
  <si>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</si>
  <si>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</si>
  <si>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</si>
  <si>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</si>
  <si>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</si>
  <si>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</si>
  <si>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</si>
  <si>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</si>
  <si>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</si>
  <si>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</si>
  <si>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</si>
  <si>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</si>
  <si>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</si>
  <si>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</si>
  <si>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</si>
  <si>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</si>
  <si>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</si>
  <si>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</si>
  <si>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</si>
  <si>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</si>
  <si>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</si>
  <si>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</si>
  <si>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</si>
  <si>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</si>
  <si>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</si>
  <si>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</si>
  <si>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</si>
  <si>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</si>
  <si>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</si>
  <si>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</si>
  <si>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</si>
  <si>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</si>
  <si>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</si>
  <si>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</si>
  <si>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</si>
  <si>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</si>
  <si>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</si>
  <si>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</si>
  <si>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</si>
  <si>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</si>
  <si>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</si>
  <si>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</si>
  <si>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</si>
  <si>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</si>
  <si>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</si>
  <si>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</si>
  <si>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</si>
  <si>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</si>
  <si>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</si>
  <si>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</si>
  <si>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</si>
  <si>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</si>
  <si>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</si>
  <si>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</si>
  <si>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</si>
  <si>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</si>
  <si>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</si>
  <si>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</si>
  <si>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</si>
  <si>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</si>
  <si>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</si>
  <si>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</si>
  <si>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</si>
  <si>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</si>
  <si>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</si>
  <si>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</si>
  <si>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</si>
  <si>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</si>
  <si>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</si>
  <si>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</si>
  <si>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</si>
  <si>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</si>
  <si>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</si>
  <si>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</si>
  <si>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</si>
  <si>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</si>
  <si>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</si>
  <si>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</si>
  <si>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</si>
  <si>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</si>
  <si>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</si>
  <si>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</si>
  <si>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</si>
  <si>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</si>
  <si>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</si>
  <si>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</si>
  <si>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</si>
  <si>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</si>
  <si>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</si>
  <si>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</si>
  <si>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</si>
  <si>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</si>
  <si>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</si>
  <si>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</si>
  <si>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</si>
  <si>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</si>
  <si>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</si>
  <si>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</si>
  <si>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</si>
  <si>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</si>
  <si>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</si>
  <si>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</si>
  <si>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</si>
  <si>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</si>
  <si>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</si>
  <si>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</si>
  <si>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</si>
  <si>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</si>
  <si>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</si>
  <si>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</si>
  <si>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</si>
  <si>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</si>
  <si>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</si>
  <si>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</si>
  <si>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</si>
  <si>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</si>
  <si>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</si>
  <si>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</si>
  <si>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</si>
  <si>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</si>
  <si>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</si>
  <si>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</si>
  <si>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</si>
  <si>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</si>
  <si>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</si>
  <si>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</si>
  <si>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</si>
  <si>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</si>
  <si>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</si>
  <si>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</si>
  <si>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</si>
  <si>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</si>
  <si>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</si>
  <si>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</si>
  <si>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</si>
  <si>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</si>
  <si>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</si>
  <si>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</si>
  <si>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</si>
  <si>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</si>
  <si>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</si>
  <si>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</si>
  <si>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</si>
  <si>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</si>
  <si>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</si>
  <si>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</si>
  <si>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</si>
  <si>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</si>
  <si>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</si>
  <si>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</si>
  <si>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</si>
  <si>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</si>
  <si>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</si>
  <si>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</si>
  <si>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</si>
  <si>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</si>
  <si>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</si>
  <si>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</si>
  <si>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</si>
  <si>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</si>
  <si>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</si>
  <si>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</si>
  <si>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</si>
  <si>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</si>
  <si>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</si>
  <si>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</si>
  <si>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</si>
  <si>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</si>
  <si>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</si>
  <si>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</si>
  <si>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</si>
  <si>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</si>
  <si>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</si>
  <si>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</si>
  <si>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</si>
  <si>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</si>
  <si>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</si>
  <si>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</si>
  <si>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</si>
  <si>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</si>
  <si>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</si>
  <si>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</si>
  <si>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</si>
  <si>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</si>
  <si>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</si>
  <si>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</si>
  <si>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</si>
  <si>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</si>
  <si>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</si>
  <si>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</si>
  <si>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</si>
  <si>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</si>
  <si>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</si>
  <si>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</si>
  <si>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</si>
  <si>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</si>
  <si>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</si>
  <si>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</si>
  <si>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</si>
  <si>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</si>
  <si>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</si>
  <si>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</si>
  <si>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</si>
  <si>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</si>
  <si>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</si>
  <si>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</si>
  <si>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</si>
  <si>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</si>
  <si>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</si>
  <si>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</si>
  <si>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</si>
  <si>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</si>
  <si>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</si>
  <si>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</si>
  <si>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</si>
  <si>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</si>
  <si>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</si>
  <si>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</si>
  <si>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</si>
  <si>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</si>
  <si>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</si>
  <si>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</si>
  <si>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</si>
  <si>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</si>
  <si>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</si>
  <si>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</si>
  <si>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</si>
  <si>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</si>
  <si>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</si>
  <si>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</si>
  <si>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</si>
  <si>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</si>
  <si>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</si>
  <si>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</si>
  <si>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</si>
  <si>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</si>
  <si>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</si>
  <si>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</si>
  <si>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</si>
  <si>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</si>
  <si>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</si>
  <si>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</si>
  <si>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</si>
  <si>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</si>
  <si>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</si>
  <si>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</si>
  <si>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</si>
  <si>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</si>
  <si>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</si>
  <si>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</si>
  <si>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</si>
  <si>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</si>
  <si>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</si>
  <si>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</si>
  <si>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</si>
  <si>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</si>
  <si>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</si>
  <si>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</si>
  <si>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</si>
  <si>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</si>
  <si>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</si>
  <si>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</si>
  <si>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</si>
  <si>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</si>
  <si>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</si>
  <si>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</si>
  <si>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</si>
  <si>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</si>
  <si>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</si>
  <si>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</si>
  <si>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</si>
  <si>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</si>
  <si>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</si>
  <si>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</si>
  <si>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</si>
  <si>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</si>
  <si>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</si>
  <si>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</si>
  <si>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</si>
  <si>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</si>
  <si>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</si>
  <si>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</si>
  <si>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</si>
  <si>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</si>
  <si>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</si>
  <si>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</si>
  <si>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</si>
  <si>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</si>
  <si>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</si>
  <si>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</si>
  <si>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</si>
  <si>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</si>
  <si>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</si>
  <si>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</si>
  <si>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</si>
  <si>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</si>
  <si>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</si>
  <si>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</si>
  <si>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</si>
  <si>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</si>
  <si>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</si>
  <si>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</si>
  <si>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</si>
  <si>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</si>
  <si>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</si>
  <si>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</si>
  <si>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</si>
  <si>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</si>
  <si>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</si>
  <si>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</si>
  <si>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</si>
  <si>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</si>
  <si>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</si>
  <si>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</si>
  <si>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</si>
  <si>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</si>
  <si>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</si>
  <si>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</si>
  <si>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</si>
  <si>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</si>
  <si>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</si>
  <si>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</si>
  <si>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</si>
  <si>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</si>
  <si>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</si>
  <si>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</si>
  <si>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</si>
  <si>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</si>
  <si>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</si>
  <si>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</si>
  <si>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</si>
  <si>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</si>
  <si>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</si>
  <si>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</si>
  <si>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</si>
  <si>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</si>
  <si>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</si>
  <si>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</si>
  <si>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</si>
  <si>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</si>
  <si>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</si>
  <si>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</si>
  <si>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</si>
  <si>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</si>
  <si>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</si>
  <si>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</si>
  <si>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</si>
  <si>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</si>
  <si>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</si>
  <si>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</si>
  <si>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</si>
  <si>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</si>
  <si>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</si>
  <si>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</si>
  <si>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</si>
  <si>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</si>
  <si>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</si>
  <si>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</si>
  <si>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</si>
  <si>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</si>
  <si>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</si>
  <si>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</si>
  <si>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</si>
  <si>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</si>
  <si>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</si>
  <si>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</si>
  <si>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</si>
  <si>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</si>
  <si>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</si>
  <si>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</si>
  <si>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</si>
  <si>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</si>
  <si>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</si>
  <si>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</si>
  <si>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</si>
  <si>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</si>
  <si>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</si>
  <si>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</si>
  <si>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</si>
  <si>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</si>
  <si>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</si>
  <si>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</si>
  <si>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</si>
  <si>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</si>
  <si>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</si>
  <si>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</si>
  <si>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</si>
  <si>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</si>
  <si>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</si>
  <si>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</si>
  <si>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</si>
  <si>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</si>
  <si>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</si>
  <si>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</si>
  <si>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</si>
  <si>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</si>
  <si>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</si>
  <si>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</si>
  <si>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</si>
  <si>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</si>
  <si>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</si>
  <si>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</si>
  <si>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</si>
  <si>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</si>
  <si>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</si>
  <si>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</si>
  <si>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</si>
  <si>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</si>
  <si>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</si>
  <si>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</si>
  <si>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</si>
  <si>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</si>
  <si>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</si>
  <si>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</si>
  <si>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</si>
  <si>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</si>
  <si>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</si>
  <si>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</si>
  <si>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</si>
  <si>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</si>
  <si>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</si>
  <si>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</si>
  <si>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</si>
  <si>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</si>
  <si>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</si>
  <si>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</si>
  <si>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</si>
  <si>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</si>
  <si>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</si>
  <si>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</si>
  <si>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</si>
  <si>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</si>
  <si>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</si>
  <si>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</si>
  <si>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</si>
  <si>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</si>
  <si>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</si>
  <si>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</si>
  <si>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</si>
  <si>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</si>
  <si>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</si>
  <si>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</si>
  <si>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</si>
  <si>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</si>
  <si>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</si>
  <si>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</si>
  <si>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</si>
  <si>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</si>
  <si>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</si>
  <si>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</si>
  <si>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</si>
  <si>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</si>
  <si>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</si>
  <si>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</si>
  <si>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</si>
  <si>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</si>
  <si>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</si>
  <si>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</si>
  <si>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</si>
  <si>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</si>
  <si>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</si>
  <si>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</si>
  <si>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</si>
  <si>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</si>
  <si>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</si>
  <si>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</si>
  <si>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</si>
  <si>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</si>
  <si>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</si>
  <si>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</si>
  <si>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</si>
  <si>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</si>
  <si>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</si>
  <si>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</si>
  <si>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</si>
  <si>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</si>
  <si>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</si>
  <si>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</si>
  <si>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</si>
  <si>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</si>
  <si>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</si>
  <si>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</si>
  <si>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</si>
  <si>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</si>
  <si>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</si>
  <si>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</si>
  <si>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</si>
  <si>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</si>
  <si>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</si>
  <si>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</si>
  <si>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</si>
  <si>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</si>
  <si>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</si>
  <si>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</si>
  <si>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</si>
  <si>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</si>
  <si>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</si>
  <si>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</si>
  <si>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</si>
  <si>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</si>
  <si>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</si>
  <si>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</si>
  <si>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</si>
  <si>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</si>
  <si>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</si>
  <si>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</si>
  <si>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</si>
  <si>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</si>
  <si>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</si>
  <si>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</si>
  <si>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</si>
  <si>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</si>
  <si>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</si>
  <si>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</si>
  <si>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</si>
  <si>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</si>
  <si>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</si>
  <si>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</si>
  <si>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</si>
  <si>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</si>
  <si>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</si>
  <si>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</si>
  <si>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</si>
  <si>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</si>
  <si>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</si>
  <si>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</si>
  <si>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</si>
  <si>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</si>
  <si>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</si>
  <si>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</si>
  <si>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</si>
  <si>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</si>
  <si>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</si>
  <si>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</si>
  <si>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</si>
  <si>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</si>
  <si>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</si>
  <si>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</si>
  <si>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</si>
  <si>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</si>
  <si>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</si>
  <si>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</si>
  <si>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</si>
  <si>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</si>
  <si>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</si>
  <si>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</si>
  <si>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</si>
  <si>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</si>
  <si>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</si>
  <si>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</si>
  <si>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</si>
  <si>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</si>
  <si>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</si>
  <si>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</si>
  <si>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</si>
  <si>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</si>
  <si>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</si>
  <si>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</si>
  <si>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</si>
  <si>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</si>
  <si>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</si>
  <si>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</si>
  <si>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</si>
  <si>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</si>
  <si>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</si>
  <si>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</si>
  <si>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</si>
  <si>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</si>
  <si>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</si>
  <si>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</si>
  <si>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</si>
  <si>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</si>
  <si>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</si>
  <si>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</si>
  <si>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</si>
  <si>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</si>
  <si>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</si>
  <si>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</si>
  <si>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</si>
  <si>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</si>
  <si>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</si>
  <si>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</si>
  <si>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</si>
  <si>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</si>
  <si>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</si>
  <si>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</si>
  <si>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</si>
  <si>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</si>
  <si>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</si>
  <si>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</si>
  <si>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</si>
  <si>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</si>
  <si>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</si>
  <si>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</si>
  <si>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</si>
  <si>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</si>
  <si>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</si>
  <si>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</si>
  <si>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</si>
  <si>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</si>
  <si>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</si>
  <si>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</si>
  <si>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</si>
  <si>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</si>
  <si>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</si>
  <si>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</si>
  <si>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</si>
  <si>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</si>
  <si>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</si>
  <si>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</si>
  <si>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</si>
  <si>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</si>
  <si>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</si>
  <si>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</si>
  <si>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</si>
  <si>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</si>
  <si>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</si>
  <si>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</si>
  <si>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</si>
  <si>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</si>
  <si>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</si>
  <si>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</si>
  <si>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</si>
  <si>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</si>
  <si>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</si>
  <si>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</si>
  <si>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</si>
  <si>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</si>
  <si>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</si>
  <si>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</si>
  <si>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</si>
  <si>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</si>
  <si>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</si>
  <si>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</si>
  <si>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</si>
  <si>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</si>
  <si>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</si>
  <si>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</si>
  <si>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</si>
  <si>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</si>
  <si>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</si>
  <si>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</si>
  <si>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</si>
  <si>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</si>
  <si>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</si>
  <si>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</si>
  <si>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</si>
  <si>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</si>
  <si>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</si>
  <si>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</si>
  <si>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</si>
  <si>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</si>
  <si>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</si>
  <si>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</si>
  <si>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</si>
  <si>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</si>
  <si>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</si>
  <si>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</si>
  <si>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</si>
  <si>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</si>
  <si>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</si>
  <si>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</si>
  <si>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</si>
  <si>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</si>
  <si>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</si>
  <si>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</si>
  <si>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</si>
  <si>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</si>
  <si>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</si>
  <si>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</si>
  <si>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</si>
  <si>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</si>
  <si>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</si>
  <si>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</si>
  <si>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</si>
  <si>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</si>
  <si>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</si>
  <si>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</si>
  <si>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</si>
  <si>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</si>
  <si>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</si>
  <si>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</si>
  <si>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</si>
  <si>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</si>
  <si>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</si>
  <si>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</si>
  <si>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</si>
  <si>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</si>
  <si>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</si>
  <si>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</si>
  <si>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</si>
  <si>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</si>
  <si>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</si>
  <si>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</si>
  <si>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</si>
  <si>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</si>
  <si>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</si>
  <si>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</si>
  <si>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</si>
  <si>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</si>
  <si>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</si>
  <si>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</si>
  <si>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</si>
  <si>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</si>
  <si>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</si>
  <si>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</si>
  <si>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</si>
  <si>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</si>
  <si>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</si>
  <si>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</si>
  <si>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</si>
  <si>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</si>
  <si>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</si>
  <si>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</si>
  <si>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</si>
  <si>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</si>
  <si>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</si>
  <si>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</si>
  <si>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</si>
  <si>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</si>
  <si>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</si>
  <si>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</si>
  <si>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</si>
  <si>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</si>
  <si>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</si>
  <si>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</si>
  <si>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</si>
  <si>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</si>
  <si>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</si>
  <si>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</si>
  <si>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</si>
  <si>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</si>
  <si>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</si>
  <si>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</si>
  <si>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</si>
  <si>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</si>
  <si>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</si>
  <si>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</si>
  <si>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</si>
  <si>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</si>
  <si>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</si>
  <si>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</si>
  <si>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</si>
  <si>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</si>
  <si>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</si>
  <si>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</si>
  <si>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</si>
  <si>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</si>
  <si>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</si>
  <si>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</si>
  <si>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</si>
  <si>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</si>
  <si>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</si>
  <si>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</si>
  <si>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</si>
  <si>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</si>
  <si>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</si>
  <si>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</si>
  <si>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</si>
  <si>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</si>
  <si>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</si>
  <si>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</si>
  <si>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</si>
  <si>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</si>
  <si>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</si>
  <si>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</si>
  <si>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</si>
  <si>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</si>
  <si>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</si>
  <si>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</si>
  <si>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</si>
  <si>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</si>
  <si>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</si>
  <si>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</si>
  <si>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</si>
  <si>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</si>
  <si>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</si>
  <si>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</si>
  <si>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</si>
  <si>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</si>
  <si>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</si>
  <si>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</si>
  <si>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</si>
  <si>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</si>
  <si>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</si>
  <si>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</si>
  <si>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</si>
  <si>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</si>
  <si>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</si>
  <si>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</si>
  <si>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</si>
  <si>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</si>
  <si>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</si>
  <si>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</si>
  <si>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</si>
  <si>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</si>
  <si>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</si>
  <si>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</si>
  <si>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</si>
  <si>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</si>
  <si>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</si>
  <si>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</si>
  <si>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</si>
  <si>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</si>
  <si>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</si>
  <si>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</si>
  <si>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</si>
  <si>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</si>
  <si>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</si>
  <si>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</si>
  <si>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</si>
  <si>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</si>
  <si>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</si>
  <si>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</si>
  <si>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</si>
  <si>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</si>
  <si>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</si>
  <si>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</si>
  <si>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</si>
  <si>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</si>
  <si>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</si>
  <si>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</si>
  <si>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</si>
  <si>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</si>
  <si>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</si>
  <si>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</si>
  <si>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</si>
  <si>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</si>
  <si>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</si>
  <si>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</si>
  <si>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</si>
  <si>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</si>
  <si>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</si>
  <si>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</si>
  <si>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</si>
  <si>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</si>
  <si>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</si>
  <si>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</si>
  <si>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</si>
  <si>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</si>
  <si>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</si>
  <si>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</si>
  <si>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</si>
  <si>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</si>
  <si>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</si>
  <si>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</si>
  <si>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</si>
  <si>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</si>
  <si>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</si>
  <si>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</si>
  <si>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</si>
  <si>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</si>
  <si>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</si>
  <si>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</si>
  <si>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</si>
  <si>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</si>
  <si>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</si>
  <si>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</si>
  <si>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</si>
  <si>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</si>
  <si>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</si>
  <si>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</si>
  <si>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</si>
  <si>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</si>
  <si>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</si>
  <si>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</si>
  <si>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</si>
  <si>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</si>
  <si>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</si>
  <si>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</si>
  <si>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</si>
  <si>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</si>
  <si>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</si>
  <si>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</si>
  <si>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</si>
  <si>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</si>
  <si>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</si>
  <si>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</si>
  <si>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</si>
  <si>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</si>
  <si>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</si>
  <si>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</si>
  <si>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</si>
  <si>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</si>
  <si>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</si>
  <si>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</si>
  <si>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</si>
  <si>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</si>
  <si>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</si>
  <si>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</si>
  <si>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</si>
  <si>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</si>
  <si>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</si>
  <si>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</si>
  <si>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</si>
  <si>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</si>
  <si>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</si>
  <si>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</si>
  <si>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</si>
  <si>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</si>
  <si>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</si>
  <si>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</si>
  <si>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</si>
  <si>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</si>
  <si>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</si>
  <si>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</si>
  <si>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</si>
  <si>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</si>
  <si>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</si>
  <si>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</si>
  <si>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</si>
  <si>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</si>
  <si>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</si>
  <si>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</si>
  <si>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</si>
  <si>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</si>
  <si>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</si>
  <si>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</si>
  <si>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</si>
  <si>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</si>
  <si>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</si>
  <si>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</si>
  <si>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</si>
  <si>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</si>
  <si>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</si>
  <si>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</si>
  <si>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</si>
  <si>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</si>
  <si>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</si>
  <si>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</si>
  <si>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</si>
  <si>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</si>
  <si>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</si>
  <si>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</si>
  <si>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</si>
  <si>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</si>
  <si>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</si>
  <si>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</si>
  <si>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</si>
  <si>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</si>
  <si>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</si>
  <si>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</si>
  <si>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</si>
  <si>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</si>
  <si>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</si>
  <si>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</si>
  <si>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</si>
  <si>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</si>
  <si>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</si>
  <si>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</si>
  <si>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</si>
  <si>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</si>
  <si>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</si>
  <si>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</si>
  <si>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</si>
  <si>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</si>
  <si>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</si>
  <si>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</si>
  <si>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</si>
  <si>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</si>
  <si>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</si>
  <si>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</si>
  <si>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</si>
  <si>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</si>
  <si>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</si>
  <si>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</si>
  <si>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</si>
  <si>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</si>
  <si>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</si>
  <si>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</si>
  <si>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</si>
  <si>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</si>
  <si>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</si>
  <si>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</si>
  <si>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</si>
  <si>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</si>
  <si>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</si>
  <si>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</si>
  <si>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</si>
  <si>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</si>
  <si>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</si>
  <si>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</si>
  <si>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</si>
  <si>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</si>
  <si>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</si>
  <si>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</si>
  <si>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</si>
  <si>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</si>
  <si>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</si>
  <si>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</si>
  <si>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</si>
  <si>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</si>
  <si>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</si>
  <si>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</si>
  <si>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</si>
  <si>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</si>
  <si>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</si>
  <si>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</si>
  <si>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</si>
  <si>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</si>
  <si>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</si>
  <si>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</si>
  <si>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</si>
  <si>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</si>
  <si>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</si>
  <si>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</si>
  <si>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</si>
  <si>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</si>
  <si>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</si>
  <si>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</si>
  <si>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</si>
  <si>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</si>
  <si>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</si>
  <si>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</si>
  <si>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</si>
  <si>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</si>
  <si>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</si>
  <si>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</si>
  <si>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</si>
  <si>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</si>
  <si>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</si>
  <si>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</si>
  <si>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</si>
  <si>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</si>
  <si>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</si>
  <si>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</si>
  <si>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</si>
  <si>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</si>
  <si>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</si>
  <si>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</si>
  <si>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</si>
  <si>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</si>
  <si>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</si>
  <si>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</si>
  <si>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</si>
  <si>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</si>
  <si>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</si>
  <si>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</si>
  <si>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</si>
  <si>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</si>
  <si>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</si>
  <si>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</si>
  <si>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</si>
  <si>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</si>
  <si>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</si>
  <si>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</si>
  <si>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</si>
  <si>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</si>
  <si>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</si>
  <si>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</si>
  <si>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</si>
  <si>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</si>
  <si>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</si>
  <si>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</si>
  <si>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</si>
  <si>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</si>
  <si>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</si>
  <si>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</si>
  <si>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</si>
  <si>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</si>
  <si>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</si>
  <si>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</si>
  <si>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</si>
  <si>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</si>
  <si>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</si>
  <si>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</si>
  <si>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</si>
  <si>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</si>
  <si>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</si>
  <si>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</si>
  <si>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</si>
  <si>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</si>
  <si>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</si>
  <si>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</si>
  <si>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</si>
  <si>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</si>
  <si>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</si>
  <si>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</si>
  <si>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</si>
  <si>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</si>
  <si>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</si>
  <si>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</si>
  <si>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</si>
  <si>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</si>
  <si>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</si>
  <si>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</si>
  <si>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</si>
  <si>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</si>
  <si>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</si>
  <si>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</si>
  <si>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</si>
  <si>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</si>
  <si>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</si>
  <si>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</si>
  <si>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</si>
  <si>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</si>
  <si>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</si>
  <si>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</si>
  <si>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</si>
  <si>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</si>
  <si>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</si>
  <si>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</si>
  <si>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</si>
  <si>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</si>
  <si>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</si>
  <si>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</si>
  <si>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</si>
  <si>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</si>
  <si>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</si>
  <si>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</si>
  <si>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</si>
  <si>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</si>
  <si>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</si>
  <si>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</si>
  <si>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</si>
  <si>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</si>
  <si>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</si>
  <si>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</si>
  <si>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</si>
  <si>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</si>
  <si>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</si>
  <si>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</si>
  <si>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</si>
  <si>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</si>
  <si>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</si>
  <si>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</si>
  <si>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</si>
  <si>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</si>
  <si>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</si>
  <si>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</si>
  <si>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</si>
  <si>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</si>
  <si>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</si>
  <si>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</si>
  <si>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</si>
  <si>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</si>
  <si>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</si>
  <si>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</si>
  <si>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</si>
  <si>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</si>
  <si>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</si>
  <si>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</si>
  <si>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</si>
  <si>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</si>
  <si>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</si>
  <si>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</si>
  <si>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</si>
  <si>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</si>
  <si>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</si>
  <si>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</si>
  <si>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</si>
  <si>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</si>
  <si>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</si>
  <si>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</si>
  <si>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</si>
  <si>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</si>
  <si>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</si>
  <si>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</si>
  <si>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</si>
  <si>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</si>
  <si>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</si>
  <si>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</si>
  <si>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</si>
  <si>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</si>
  <si>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</si>
  <si>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</si>
  <si>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</si>
  <si>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</si>
  <si>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</si>
  <si>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</si>
  <si>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</si>
  <si>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</si>
  <si>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</si>
  <si>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</si>
  <si>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</si>
  <si>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</si>
  <si>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</si>
  <si>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</si>
  <si>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</si>
  <si>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</si>
  <si>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</si>
  <si>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</si>
  <si>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</si>
  <si>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</si>
  <si>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</si>
  <si>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</si>
  <si>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</si>
  <si>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</si>
  <si>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</si>
  <si>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</si>
  <si>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</si>
  <si>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</si>
  <si>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</si>
  <si>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</si>
  <si>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</si>
  <si>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</si>
  <si>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</si>
  <si>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</si>
  <si>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</si>
  <si>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</si>
  <si>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</si>
  <si>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</si>
  <si>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</si>
  <si>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</si>
  <si>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</si>
  <si>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</si>
  <si>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</si>
  <si>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</si>
  <si>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</si>
  <si>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</si>
  <si>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</si>
  <si>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</si>
  <si>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</si>
  <si>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</si>
  <si>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</si>
  <si>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</si>
  <si>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</si>
  <si>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</si>
  <si>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</si>
  <si>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</si>
  <si>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</si>
  <si>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</si>
  <si>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</si>
  <si>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</si>
  <si>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</si>
  <si>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</si>
  <si>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</si>
  <si>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</si>
  <si>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</si>
  <si>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</si>
  <si>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</si>
  <si>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</si>
  <si>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</si>
  <si>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</si>
  <si>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</si>
  <si>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</si>
  <si>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</si>
  <si>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</si>
  <si>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</si>
  <si>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</si>
  <si>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</si>
  <si>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</si>
  <si>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</si>
  <si>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</si>
  <si>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</si>
  <si>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</si>
  <si>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</si>
  <si>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</si>
  <si>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</si>
  <si>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</si>
  <si>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</si>
  <si>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</si>
  <si>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</si>
  <si>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</si>
  <si>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</si>
  <si>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</si>
  <si>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</si>
  <si>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</si>
  <si>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</si>
  <si>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</si>
  <si>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</si>
  <si>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</si>
  <si>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</si>
  <si>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</si>
  <si>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</si>
  <si>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</si>
  <si>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</si>
  <si>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</si>
  <si>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</si>
  <si>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</si>
  <si>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</si>
  <si>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</si>
  <si>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</si>
  <si>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</si>
  <si>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</si>
  <si>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</si>
  <si>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</si>
  <si>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</si>
  <si>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</si>
  <si>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</si>
  <si>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</si>
  <si>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</si>
  <si>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</si>
  <si>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</si>
  <si>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</si>
  <si>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</si>
  <si>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</si>
  <si>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</si>
  <si>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</si>
  <si>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</si>
  <si>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</si>
  <si>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</si>
  <si>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</si>
  <si>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</si>
  <si>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</si>
  <si>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</si>
  <si>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</si>
  <si>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</si>
  <si>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</si>
  <si>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</si>
  <si>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</si>
  <si>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</si>
  <si>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</si>
  <si>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</si>
  <si>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</si>
  <si>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</si>
  <si>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</si>
  <si>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</si>
  <si>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</si>
  <si>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</si>
  <si>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</si>
  <si>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</si>
  <si>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</si>
  <si>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</si>
  <si>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</si>
  <si>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</si>
  <si>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</si>
  <si>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</si>
  <si>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</si>
  <si>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</si>
  <si>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</si>
  <si>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</si>
  <si>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</si>
  <si>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</si>
  <si>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</si>
  <si>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</si>
  <si>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</si>
  <si>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</si>
  <si>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</si>
  <si>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</si>
  <si>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</si>
  <si>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</si>
  <si>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</si>
  <si>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</si>
  <si>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</si>
  <si>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</si>
  <si>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</si>
  <si>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</si>
  <si>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</si>
  <si>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</si>
  <si>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</si>
  <si>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</si>
  <si>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</si>
  <si>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</si>
  <si>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</si>
  <si>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</si>
  <si>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</si>
  <si>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</si>
  <si>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</si>
  <si>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</si>
  <si>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</si>
  <si>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</si>
  <si>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</si>
  <si>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</si>
  <si>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</si>
  <si>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</si>
  <si>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</si>
  <si>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</si>
  <si>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</si>
  <si>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</si>
  <si>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</si>
  <si>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</si>
  <si>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</si>
  <si>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</si>
  <si>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</si>
  <si>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</si>
  <si>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</si>
  <si>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</si>
  <si>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</si>
  <si>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</si>
  <si>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</si>
  <si>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</si>
  <si>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</si>
  <si>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</si>
  <si>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</si>
  <si>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</si>
  <si>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</si>
  <si>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</si>
  <si>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</si>
  <si>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</si>
  <si>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</si>
  <si>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</si>
  <si>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</si>
  <si>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</si>
  <si>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</si>
  <si>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</si>
  <si>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</si>
  <si>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</si>
  <si>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</si>
  <si>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</si>
  <si>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</si>
  <si>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</si>
  <si>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</si>
  <si>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</si>
  <si>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</si>
  <si>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</si>
  <si>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</si>
  <si>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</si>
  <si>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</si>
  <si>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</si>
  <si>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</si>
  <si>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</si>
  <si>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</si>
  <si>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</si>
  <si>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</si>
  <si>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</si>
  <si>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</si>
  <si>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</si>
  <si>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</si>
  <si>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</si>
  <si>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</si>
  <si>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</si>
  <si>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</si>
  <si>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</si>
  <si>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</si>
  <si>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</si>
  <si>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</si>
  <si>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</si>
  <si>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</si>
  <si>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</si>
  <si>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</si>
  <si>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</si>
  <si>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</si>
  <si>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</si>
  <si>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</si>
  <si>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</si>
  <si>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</si>
  <si>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</si>
  <si>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</si>
  <si>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</si>
  <si>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</si>
  <si>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</si>
  <si>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</si>
  <si>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</si>
  <si>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</si>
  <si>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</si>
  <si>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</si>
  <si>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</si>
  <si>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</si>
  <si>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</si>
  <si>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</si>
  <si>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</si>
  <si>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</si>
  <si>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</si>
  <si>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</si>
  <si>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</si>
  <si>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</si>
  <si>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</si>
  <si>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</si>
  <si>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</si>
  <si>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</si>
  <si>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</si>
  <si>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</si>
  <si>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</si>
  <si>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</si>
  <si>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</si>
  <si>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</si>
  <si>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</si>
  <si>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</si>
  <si>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</si>
  <si>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</si>
  <si>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</si>
  <si>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</si>
  <si>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</si>
  <si>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</si>
  <si>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</si>
  <si>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</si>
  <si>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</si>
  <si>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</si>
  <si>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</si>
  <si>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</si>
  <si>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</si>
  <si>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</si>
  <si>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</si>
  <si>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</si>
  <si>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</si>
  <si>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</si>
  <si>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</si>
  <si>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</si>
  <si>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</si>
  <si>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</si>
  <si>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</si>
  <si>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</si>
  <si>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</si>
  <si>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</si>
  <si>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</si>
  <si>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</si>
  <si>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</si>
  <si>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</si>
  <si>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</si>
  <si>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</si>
  <si>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</si>
  <si>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</si>
  <si>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</si>
  <si>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</si>
  <si>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</si>
  <si>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</si>
  <si>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</si>
  <si>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</si>
  <si>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</si>
  <si>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</si>
  <si>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</si>
  <si>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</si>
  <si>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</si>
  <si>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</si>
  <si>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</si>
  <si>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</si>
  <si>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</si>
  <si>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</si>
  <si>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</si>
  <si>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</si>
  <si>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</si>
  <si>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</si>
  <si>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</si>
  <si>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</si>
  <si>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</si>
  <si>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</si>
  <si>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</si>
  <si>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</si>
  <si>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</si>
  <si>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</si>
  <si>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</si>
  <si>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</si>
  <si>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</si>
  <si>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</si>
  <si>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</si>
  <si>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</si>
  <si>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</si>
  <si>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</si>
  <si>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</si>
  <si>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</si>
  <si>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</si>
  <si>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</si>
  <si>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</si>
  <si>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</si>
  <si>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</si>
  <si>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</si>
  <si>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</si>
  <si>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</si>
  <si>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</si>
  <si>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</si>
  <si>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</si>
  <si>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</si>
  <si>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</si>
  <si>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</si>
  <si>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</si>
  <si>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</si>
  <si>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</si>
  <si>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</si>
  <si>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</si>
  <si>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</si>
  <si>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</si>
  <si>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</si>
  <si>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</si>
  <si>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</si>
  <si>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</si>
  <si>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</si>
  <si>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</si>
  <si>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</si>
  <si>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</si>
  <si>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</si>
  <si>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</si>
  <si>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</si>
  <si>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</si>
  <si>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</si>
  <si>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</si>
  <si>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</si>
  <si>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</si>
  <si>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</si>
  <si>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</si>
  <si>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</si>
  <si>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</si>
  <si>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</si>
  <si>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</si>
  <si>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</si>
  <si>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</si>
  <si>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</si>
  <si>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</si>
  <si>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</si>
  <si>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</si>
  <si>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</si>
  <si>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</si>
  <si>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</si>
  <si>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</si>
  <si>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</si>
  <si>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</si>
  <si>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</si>
  <si>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</si>
  <si>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</si>
  <si>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</si>
  <si>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</si>
  <si>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</si>
  <si>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</si>
  <si>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</si>
  <si>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</si>
  <si>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</si>
  <si>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</si>
  <si>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</si>
  <si>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</si>
  <si>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</si>
  <si>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</si>
  <si>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</si>
  <si>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</si>
  <si>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</si>
  <si>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</si>
  <si>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</si>
  <si>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</si>
  <si>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</si>
  <si>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</si>
  <si>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</si>
  <si>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</si>
  <si>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</si>
  <si>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</si>
  <si>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</si>
  <si>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</si>
  <si>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</si>
  <si>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</si>
  <si>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</si>
  <si>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</si>
  <si>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</si>
  <si>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</si>
  <si>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</si>
  <si>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</si>
  <si>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</si>
  <si>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</si>
  <si>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</si>
  <si>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</si>
  <si>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</si>
  <si>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</si>
  <si>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</si>
  <si>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</si>
  <si>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</si>
  <si>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</si>
  <si>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</si>
  <si>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</si>
  <si>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</si>
  <si>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</si>
  <si>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</si>
  <si>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</si>
  <si>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</si>
  <si>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</si>
  <si>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</si>
  <si>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</si>
  <si>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</si>
  <si>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</si>
  <si>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</si>
  <si>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</si>
  <si>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</si>
  <si>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</si>
  <si>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</si>
  <si>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</si>
  <si>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</si>
  <si>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</si>
  <si>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</si>
  <si>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</si>
  <si>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</si>
  <si>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</si>
  <si>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</si>
  <si>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</si>
  <si>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</si>
  <si>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</si>
  <si>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</si>
  <si>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</si>
  <si>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</si>
  <si>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</si>
  <si>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</si>
  <si>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</si>
  <si>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</si>
  <si>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</si>
  <si>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</si>
  <si>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</si>
  <si>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</si>
  <si>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</si>
  <si>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</si>
  <si>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</si>
  <si>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</si>
  <si>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</si>
  <si>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</si>
  <si>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</si>
  <si>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</si>
  <si>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</si>
  <si>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</si>
  <si>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</si>
  <si>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</si>
  <si>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</si>
  <si>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</si>
  <si>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</si>
  <si>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</si>
  <si>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</si>
  <si>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</si>
  <si>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</si>
  <si>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</si>
  <si>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</si>
  <si>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</si>
  <si>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</si>
  <si>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</si>
  <si>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</si>
  <si>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</si>
  <si>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</si>
  <si>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</si>
  <si>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</si>
  <si>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</si>
  <si>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</si>
  <si>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</si>
  <si>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</si>
  <si>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</si>
  <si>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</si>
  <si>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</si>
  <si>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</si>
  <si>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</si>
  <si>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</si>
  <si>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</si>
  <si>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</si>
  <si>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</si>
  <si>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</si>
  <si>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</si>
  <si>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</si>
  <si>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</si>
  <si>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</si>
  <si>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</si>
  <si>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</si>
  <si>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</si>
  <si>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</si>
  <si>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</si>
  <si>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</si>
  <si>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</si>
  <si>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</si>
  <si>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</si>
  <si>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</si>
  <si>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</si>
  <si>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</si>
  <si>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</si>
  <si>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</si>
  <si>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</si>
  <si>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</si>
  <si>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</si>
  <si>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</si>
  <si>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</si>
  <si>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</si>
  <si>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</si>
  <si>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</si>
  <si>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</si>
  <si>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</si>
  <si>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</si>
  <si>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</si>
  <si>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</si>
  <si>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</si>
  <si>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</si>
  <si>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</si>
  <si>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</si>
  <si>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</si>
  <si>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</si>
  <si>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</si>
  <si>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</si>
  <si>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</si>
  <si>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</si>
  <si>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</si>
  <si>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</si>
  <si>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</si>
  <si>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</si>
  <si>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</si>
  <si>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</si>
  <si>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</si>
  <si>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</si>
  <si>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</si>
  <si>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</si>
  <si>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</si>
  <si>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</si>
  <si>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</si>
  <si>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</si>
  <si>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</si>
  <si>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</si>
  <si>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</si>
  <si>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</si>
  <si>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</si>
  <si>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</si>
  <si>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</si>
  <si>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</si>
  <si>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</si>
  <si>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</si>
  <si>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</si>
  <si>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</si>
  <si>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</si>
  <si>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</si>
  <si>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</si>
  <si>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</si>
  <si>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</si>
  <si>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</si>
  <si>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</si>
  <si>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</si>
  <si>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</si>
  <si>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</si>
  <si>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</si>
  <si>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</si>
  <si>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</si>
  <si>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</si>
  <si>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</si>
  <si>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</si>
  <si>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</si>
  <si>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</si>
  <si>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</si>
  <si>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</si>
  <si>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</si>
  <si>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</si>
  <si>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</si>
  <si>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</si>
  <si>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</si>
  <si>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</si>
  <si>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</si>
  <si>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</si>
  <si>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</si>
  <si>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</si>
  <si>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</si>
  <si>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</si>
  <si>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</si>
  <si>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</si>
  <si>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</si>
  <si>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</si>
  <si>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</si>
  <si>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</si>
  <si>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</si>
  <si>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</si>
  <si>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</si>
  <si>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</si>
  <si>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</si>
  <si>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</si>
  <si>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</si>
  <si>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</si>
  <si>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</si>
  <si>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</si>
  <si>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</si>
  <si>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</si>
  <si>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</si>
  <si>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</si>
  <si>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</si>
  <si>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</si>
  <si>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</si>
  <si>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</si>
  <si>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</si>
  <si>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</si>
  <si>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</si>
  <si>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</si>
  <si>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</si>
  <si>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</si>
  <si>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</si>
  <si>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</si>
  <si>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</si>
  <si>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</si>
  <si>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</si>
  <si>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</si>
  <si>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</si>
  <si>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</si>
  <si>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</si>
  <si>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</si>
  <si>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</si>
  <si>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</si>
  <si>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</si>
  <si>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</si>
  <si>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</si>
  <si>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</si>
  <si>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</si>
  <si>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</si>
  <si>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</si>
  <si>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</si>
  <si>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</si>
  <si>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</si>
  <si>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</si>
  <si>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</si>
  <si>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</si>
  <si>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</si>
  <si>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</si>
  <si>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</si>
  <si>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</si>
  <si>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</si>
  <si>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</si>
  <si>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</si>
  <si>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</si>
  <si>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</si>
  <si>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</si>
  <si>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</si>
  <si>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</si>
  <si>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</si>
  <si>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</si>
  <si>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</si>
  <si>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</si>
  <si>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</si>
  <si>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</si>
  <si>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</si>
  <si>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</si>
  <si>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</si>
  <si>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</si>
  <si>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</si>
  <si>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</si>
  <si>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</si>
  <si>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</si>
  <si>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</si>
  <si>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</si>
  <si>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</si>
  <si>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</si>
  <si>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</si>
  <si>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</si>
  <si>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</si>
  <si>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</si>
  <si>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</si>
  <si>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</si>
  <si>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</si>
  <si>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</si>
  <si>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</si>
  <si>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</si>
  <si>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</si>
  <si>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</si>
  <si>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</si>
  <si>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</si>
  <si>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</si>
  <si>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</si>
  <si>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</si>
  <si>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</si>
  <si>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</si>
  <si>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</si>
  <si>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</si>
  <si>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</si>
  <si>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</si>
  <si>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</si>
  <si>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</si>
  <si>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</si>
  <si>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</si>
  <si>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</si>
  <si>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</si>
  <si>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</si>
  <si>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</si>
  <si>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</si>
  <si>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</si>
  <si>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</si>
  <si>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</si>
  <si>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</si>
  <si>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</si>
  <si>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</si>
  <si>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</si>
  <si>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</si>
  <si>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</si>
  <si>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</si>
  <si>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</si>
  <si>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</si>
  <si>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</si>
  <si>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</si>
  <si>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</si>
  <si>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</si>
  <si>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</si>
  <si>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</si>
  <si>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</si>
  <si>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</si>
  <si>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</si>
  <si>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</si>
  <si>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</si>
  <si>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</si>
  <si>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</si>
  <si>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</si>
  <si>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</si>
  <si>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</si>
  <si>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</si>
  <si>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</si>
  <si>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</si>
  <si>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</si>
  <si>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</si>
  <si>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</si>
  <si>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</si>
  <si>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</si>
  <si>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</si>
  <si>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</si>
  <si>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</si>
  <si>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</si>
  <si>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</si>
  <si>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</si>
  <si>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</si>
  <si>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</si>
  <si>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</si>
  <si>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</si>
  <si>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</si>
  <si>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</si>
  <si>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</si>
  <si>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</si>
  <si>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</si>
  <si>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</si>
  <si>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</si>
  <si>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</si>
  <si>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</si>
  <si>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</si>
  <si>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</si>
  <si>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</si>
  <si>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</si>
  <si>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</si>
  <si>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</si>
  <si>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</si>
  <si>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</si>
  <si>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</si>
  <si>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</si>
  <si>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</si>
  <si>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</si>
  <si>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</si>
  <si>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</si>
  <si>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</si>
  <si>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</si>
  <si>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</si>
  <si>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</si>
  <si>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</si>
  <si>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</si>
  <si>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</si>
  <si>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</si>
  <si>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</si>
  <si>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</si>
  <si>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</si>
  <si>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</si>
  <si>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</si>
  <si>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</si>
  <si>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</si>
  <si>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</si>
  <si>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</si>
  <si>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</si>
  <si>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</si>
  <si>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</si>
  <si>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</si>
  <si>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</si>
  <si>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</si>
  <si>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</si>
  <si>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</si>
  <si>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</si>
  <si>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</si>
  <si>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</si>
  <si>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</si>
  <si>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</si>
  <si>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</si>
  <si>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</si>
  <si>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</si>
  <si>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</si>
  <si>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</si>
  <si>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</si>
  <si>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</si>
  <si>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</si>
  <si>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</si>
  <si>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</si>
  <si>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</si>
  <si>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</si>
  <si>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</si>
  <si>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</si>
  <si>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</si>
  <si>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</si>
  <si>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</si>
  <si>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</si>
  <si>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</si>
  <si>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</si>
  <si>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</si>
  <si>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</si>
  <si>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</si>
  <si>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</si>
  <si>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</si>
  <si>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</si>
  <si>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</si>
  <si>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</si>
  <si>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</si>
  <si>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</si>
  <si>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</si>
  <si>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</si>
  <si>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</si>
  <si>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</si>
  <si>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</si>
  <si>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</si>
  <si>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</si>
  <si>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</si>
  <si>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</si>
  <si>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</si>
  <si>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</si>
  <si>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</si>
  <si>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</si>
  <si>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</si>
  <si>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</si>
  <si>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</si>
  <si>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</si>
  <si>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</si>
  <si>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</si>
  <si>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</si>
  <si>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</si>
  <si>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</si>
  <si>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</si>
  <si>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</si>
  <si>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</si>
  <si>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</si>
  <si>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</si>
  <si>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</si>
  <si>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</si>
  <si>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</si>
  <si>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</si>
  <si>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</si>
  <si>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</si>
  <si>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</si>
  <si>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</si>
  <si>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</si>
  <si>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</si>
  <si>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</si>
  <si>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</si>
  <si>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</si>
  <si>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</si>
  <si>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</si>
  <si>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</si>
  <si>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</si>
  <si>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</si>
  <si>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</si>
  <si>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</si>
  <si>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</si>
  <si>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</si>
  <si>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</si>
  <si>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</si>
  <si>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</si>
  <si>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</si>
  <si>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</si>
  <si>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</si>
  <si>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</si>
  <si>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</si>
  <si>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</si>
  <si>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</si>
  <si>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</si>
  <si>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</si>
  <si>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</si>
  <si>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</si>
  <si>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</si>
  <si>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</si>
  <si>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</si>
  <si>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</si>
  <si>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</si>
  <si>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</si>
  <si>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</si>
  <si>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</si>
  <si>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</si>
  <si>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</si>
  <si>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</si>
  <si>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</si>
  <si>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</si>
  <si>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</si>
  <si>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</si>
  <si>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</si>
  <si>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</si>
  <si>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</si>
  <si>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</si>
  <si>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</si>
  <si>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</si>
  <si>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</si>
  <si>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</si>
  <si>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</si>
  <si>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</si>
  <si>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</si>
  <si>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</si>
  <si>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</si>
  <si>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</si>
  <si>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</si>
  <si>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</si>
  <si>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</si>
  <si>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</si>
  <si>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</si>
  <si>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</si>
  <si>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</si>
  <si>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</si>
  <si>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</si>
  <si>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</si>
  <si>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</si>
  <si>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</si>
  <si>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</si>
  <si>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</si>
  <si>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</si>
  <si>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</si>
  <si>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</si>
  <si>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</si>
  <si>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</si>
  <si>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</si>
  <si>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</si>
  <si>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</si>
  <si>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</si>
  <si>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</si>
  <si>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</si>
  <si>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</si>
  <si>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</si>
  <si>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</si>
  <si>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</si>
  <si>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</si>
  <si>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</si>
  <si>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</si>
  <si>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</si>
  <si>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</si>
  <si>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</si>
  <si>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</si>
  <si>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</si>
  <si>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</si>
  <si>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</si>
  <si>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</si>
  <si>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</si>
  <si>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</si>
  <si>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</si>
  <si>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</si>
  <si>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</si>
  <si>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</si>
  <si>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</si>
  <si>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</si>
  <si>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</si>
  <si>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</si>
  <si>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</si>
  <si>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</si>
  <si>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</si>
  <si>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</si>
  <si>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</si>
  <si>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</si>
  <si>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</si>
  <si>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</si>
  <si>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</si>
  <si>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</si>
  <si>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</si>
  <si>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</si>
  <si>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</si>
  <si>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</si>
  <si>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</si>
  <si>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</si>
  <si>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</si>
  <si>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</si>
  <si>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</si>
  <si>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</si>
  <si>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</si>
  <si>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</si>
  <si>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</si>
  <si>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</si>
  <si>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</si>
  <si>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</si>
  <si>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</si>
  <si>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</si>
  <si>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</si>
  <si>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</si>
  <si>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</si>
  <si>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</si>
  <si>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</si>
  <si>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</si>
  <si>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</si>
  <si>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</si>
  <si>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</si>
  <si>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</si>
  <si>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</si>
  <si>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</si>
  <si>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</si>
  <si>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</si>
  <si>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</si>
  <si>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</si>
  <si>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</si>
  <si>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</si>
  <si>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</si>
  <si>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</si>
  <si>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</si>
  <si>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</si>
  <si>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</si>
  <si>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</si>
  <si>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</si>
  <si>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</si>
  <si>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</si>
  <si>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</si>
  <si>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</si>
  <si>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</si>
  <si>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</si>
  <si>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</si>
  <si>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</si>
  <si>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</si>
  <si>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</si>
  <si>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</si>
  <si>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</si>
  <si>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</si>
  <si>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</si>
  <si>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</si>
  <si>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</si>
  <si>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</si>
  <si>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</si>
  <si>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</si>
  <si>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</si>
  <si>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</si>
  <si>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</si>
  <si>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</si>
  <si>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</si>
  <si>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</si>
  <si>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</si>
  <si>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</si>
  <si>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</si>
  <si>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</si>
  <si>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</si>
  <si>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</si>
  <si>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</si>
  <si>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</si>
  <si>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</si>
  <si>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</si>
  <si>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</si>
  <si>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</si>
  <si>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</si>
  <si>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</si>
  <si>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</si>
  <si>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</si>
  <si>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</si>
  <si>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</si>
  <si>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</si>
  <si>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</si>
  <si>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</si>
  <si>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</si>
  <si>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</si>
  <si>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</si>
  <si>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</si>
  <si>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</si>
  <si>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</si>
  <si>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</si>
  <si>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</si>
  <si>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</si>
  <si>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</si>
  <si>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</si>
  <si>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</si>
  <si>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</si>
  <si>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</si>
  <si>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</si>
  <si>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</si>
  <si>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</si>
  <si>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</si>
  <si>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</si>
  <si>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</si>
  <si>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</si>
  <si>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</si>
  <si>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</si>
  <si>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</si>
  <si>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</si>
  <si>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</si>
  <si>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</si>
  <si>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</si>
  <si>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</si>
  <si>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</si>
  <si>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</si>
  <si>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</si>
  <si>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</si>
  <si>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</si>
  <si>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</si>
  <si>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</si>
  <si>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</si>
  <si>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</si>
  <si>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</si>
  <si>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</si>
  <si>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</si>
  <si>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</si>
  <si>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</si>
  <si>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</si>
  <si>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</si>
  <si>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</si>
  <si>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</si>
  <si>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</si>
  <si>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</si>
  <si>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</si>
  <si>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</si>
  <si>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</si>
  <si>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</si>
  <si>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</si>
  <si>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</si>
  <si>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</si>
  <si>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</si>
  <si>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</si>
  <si>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</si>
  <si>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</si>
  <si>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</si>
  <si>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</si>
  <si>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</si>
  <si>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</si>
  <si>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</si>
  <si>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</si>
  <si>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</si>
  <si>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</si>
  <si>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</si>
  <si>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</si>
  <si>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</si>
  <si>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</si>
  <si>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</si>
  <si>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</si>
  <si>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</si>
  <si>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</si>
  <si>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</si>
  <si>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</si>
  <si>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</si>
  <si>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</si>
  <si>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</si>
  <si>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</si>
  <si>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</si>
  <si>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</si>
  <si>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</si>
  <si>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</si>
  <si>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</si>
  <si>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</si>
  <si>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</si>
  <si>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</si>
  <si>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</si>
  <si>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</si>
  <si>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</si>
  <si>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</si>
  <si>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</si>
  <si>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</si>
  <si>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</si>
  <si>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</si>
  <si>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</si>
  <si>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</si>
  <si>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</si>
  <si>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</si>
  <si>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</si>
  <si>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</si>
  <si>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</si>
  <si>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</si>
  <si>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</si>
  <si>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</si>
  <si>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</si>
  <si>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</si>
  <si>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</si>
  <si>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</si>
  <si>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</si>
  <si>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</si>
  <si>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</si>
  <si>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</si>
  <si>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</si>
  <si>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</si>
  <si>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</si>
  <si>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</si>
  <si>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</si>
  <si>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</si>
  <si>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</si>
  <si>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</si>
  <si>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</si>
  <si>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</si>
  <si>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</si>
  <si>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</si>
  <si>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</si>
  <si>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</si>
  <si>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</si>
  <si>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</si>
  <si>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</si>
  <si>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</si>
  <si>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</si>
  <si>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</si>
  <si>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</si>
  <si>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</si>
  <si>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</si>
  <si>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</si>
  <si>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</si>
  <si>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</si>
  <si>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</si>
  <si>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</si>
  <si>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</si>
  <si>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</si>
  <si>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</si>
  <si>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</si>
  <si>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</si>
  <si>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</si>
  <si>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</si>
  <si>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</si>
  <si>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</si>
  <si>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</si>
  <si>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</si>
  <si>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</si>
  <si>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</si>
  <si>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</si>
  <si>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</si>
  <si>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</si>
  <si>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</si>
  <si>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</si>
  <si>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</si>
  <si>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</si>
  <si>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</si>
  <si>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</si>
  <si>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</si>
  <si>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</si>
  <si>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</si>
  <si>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</si>
  <si>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</si>
  <si>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</si>
  <si>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</si>
  <si>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</si>
  <si>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</si>
  <si>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</si>
  <si>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</si>
  <si>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</si>
  <si>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</si>
  <si>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</si>
  <si>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</si>
  <si>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</si>
  <si>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</si>
  <si>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</si>
  <si>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</si>
  <si>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</si>
  <si>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</si>
  <si>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</si>
  <si>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</si>
  <si>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</si>
  <si>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</si>
  <si>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</si>
  <si>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</si>
  <si>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</si>
  <si>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</si>
  <si>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</si>
  <si>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</si>
  <si>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</si>
  <si>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</si>
  <si>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</si>
  <si>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</si>
  <si>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</si>
  <si>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</si>
  <si>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</si>
  <si>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</si>
  <si>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</si>
  <si>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</si>
  <si>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</si>
  <si>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</si>
  <si>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</si>
  <si>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</si>
  <si>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</si>
  <si>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</si>
  <si>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</si>
  <si>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</si>
  <si>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</si>
  <si>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</si>
  <si>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</si>
  <si>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</si>
  <si>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</si>
  <si>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</si>
  <si>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</si>
  <si>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</si>
  <si>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</si>
  <si>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</si>
  <si>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</si>
  <si>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</si>
  <si>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</si>
  <si>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</si>
  <si>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</si>
  <si>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</si>
  <si>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</si>
  <si>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</si>
  <si>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</si>
  <si>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</si>
  <si>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</si>
  <si>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</si>
  <si>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</si>
  <si>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</si>
  <si>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</si>
  <si>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</si>
  <si>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</si>
  <si>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</si>
  <si>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</si>
  <si>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</si>
  <si>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</si>
  <si>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</si>
  <si>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</si>
  <si>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</si>
  <si>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</si>
  <si>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</si>
  <si>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</si>
  <si>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</si>
  <si>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</si>
  <si>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</si>
  <si>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</si>
  <si>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</si>
  <si>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</si>
  <si>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</si>
  <si>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</si>
  <si>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</si>
  <si>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</si>
  <si>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</si>
  <si>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</si>
  <si>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</si>
  <si>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</si>
  <si>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</si>
  <si>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</si>
  <si>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</si>
  <si>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</si>
  <si>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</si>
  <si>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</si>
  <si>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</si>
  <si>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</si>
  <si>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</si>
  <si>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</si>
  <si>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</si>
  <si>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</si>
  <si>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</si>
  <si>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</si>
  <si>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</si>
  <si>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</si>
  <si>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</si>
  <si>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</si>
  <si>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</si>
  <si>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</si>
  <si>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</si>
  <si>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</si>
  <si>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</si>
  <si>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</si>
  <si>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</si>
  <si>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</si>
  <si>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</si>
  <si>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</si>
  <si>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</si>
  <si>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</si>
  <si>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</si>
  <si>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</si>
  <si>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</si>
  <si>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</si>
  <si>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</si>
  <si>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</si>
  <si>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</si>
  <si>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</si>
  <si>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</si>
  <si>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</si>
  <si>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</si>
  <si>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</si>
  <si>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</si>
  <si>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</si>
  <si>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</si>
  <si>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</si>
  <si>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</si>
  <si>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</si>
  <si>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</si>
  <si>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</si>
  <si>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</si>
  <si>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</si>
  <si>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</si>
  <si>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</si>
  <si>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</si>
  <si>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</si>
  <si>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</si>
  <si>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</si>
  <si>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</si>
  <si>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</si>
  <si>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</si>
  <si>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</si>
  <si>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</si>
  <si>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</si>
  <si>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</si>
  <si>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</si>
  <si>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</si>
  <si>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</si>
  <si>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</si>
  <si>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</si>
  <si>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</si>
  <si>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</si>
  <si>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</si>
  <si>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</si>
  <si>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</si>
  <si>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</si>
  <si>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</si>
  <si>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</si>
  <si>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</si>
  <si>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</si>
  <si>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</si>
  <si>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</si>
  <si>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</si>
  <si>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</si>
  <si>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</si>
  <si>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</si>
  <si>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</si>
  <si>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</si>
  <si>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</si>
  <si>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</si>
  <si>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</si>
  <si>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</si>
  <si>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</si>
  <si>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</si>
  <si>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</si>
  <si>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</si>
  <si>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</si>
  <si>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</si>
  <si>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</si>
  <si>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</si>
  <si>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</si>
  <si>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</si>
  <si>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</si>
  <si>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</si>
  <si>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</si>
  <si>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</si>
  <si>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</si>
  <si>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</si>
  <si>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</si>
  <si>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</si>
  <si>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</si>
  <si>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</si>
  <si>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</si>
  <si>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</si>
  <si>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</si>
  <si>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</si>
  <si>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</si>
  <si>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</si>
  <si>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</si>
  <si>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</si>
  <si>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</si>
  <si>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</si>
  <si>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</si>
  <si>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</si>
  <si>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</si>
  <si>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</si>
  <si>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</si>
  <si>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</si>
  <si>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</si>
  <si>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</si>
  <si>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</si>
  <si>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</si>
  <si>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</si>
  <si>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</si>
  <si>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</si>
  <si>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</si>
  <si>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</si>
  <si>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</si>
  <si>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</si>
  <si>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</si>
  <si>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</si>
  <si>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</si>
  <si>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</si>
  <si>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</si>
  <si>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</si>
  <si>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</si>
  <si>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</si>
  <si>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</si>
  <si>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</si>
  <si>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</si>
  <si>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</si>
  <si>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</si>
  <si>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</si>
  <si>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</si>
  <si>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</si>
  <si>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</si>
  <si>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</si>
  <si>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</si>
  <si>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</si>
  <si>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</si>
  <si>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</si>
  <si>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</si>
  <si>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</si>
  <si>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</si>
  <si>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</si>
  <si>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</si>
  <si>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</si>
  <si>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</si>
  <si>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</si>
  <si>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</si>
  <si>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</si>
  <si>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</si>
  <si>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</si>
  <si>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</si>
  <si>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</si>
  <si>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</si>
  <si>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</si>
  <si>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</si>
  <si>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</si>
  <si>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</si>
  <si>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</si>
  <si>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</si>
  <si>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</si>
  <si>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</si>
  <si>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</si>
  <si>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</si>
  <si>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</si>
  <si>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</si>
  <si>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</si>
  <si>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</si>
  <si>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</si>
  <si>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</si>
  <si>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</si>
  <si>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</si>
  <si>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</si>
  <si>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</si>
  <si>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</si>
  <si>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</si>
  <si>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</si>
  <si>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</si>
  <si>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</si>
  <si>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</si>
  <si>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</si>
  <si>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</si>
  <si>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</si>
  <si>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</si>
  <si>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</si>
  <si>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</si>
  <si>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</si>
  <si>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</si>
  <si>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</si>
  <si>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</si>
  <si>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</si>
  <si>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</si>
  <si>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</si>
  <si>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</si>
  <si>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</si>
  <si>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</si>
  <si>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</si>
  <si>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</si>
  <si>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</si>
  <si>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</si>
  <si>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</si>
  <si>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</si>
  <si>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</si>
  <si>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</si>
  <si>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</si>
  <si>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</si>
  <si>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</si>
  <si>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</si>
  <si>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</si>
  <si>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</si>
  <si>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</si>
  <si>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</si>
  <si>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</si>
  <si>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</si>
  <si>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</si>
  <si>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</si>
  <si>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</si>
  <si>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</si>
  <si>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</si>
  <si>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</si>
  <si>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</si>
  <si>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</si>
  <si>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</si>
  <si>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</si>
  <si>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</si>
  <si>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</si>
  <si>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</si>
  <si>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</si>
  <si>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</si>
  <si>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</si>
  <si>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</si>
  <si>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</si>
  <si>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</si>
  <si>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</si>
  <si>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</si>
  <si>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</si>
  <si>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</si>
  <si>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</si>
  <si>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</si>
  <si>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</si>
  <si>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</si>
  <si>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</si>
  <si>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</si>
  <si>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</si>
  <si>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</si>
  <si>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</si>
  <si>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</si>
  <si>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</si>
  <si>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</si>
  <si>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</si>
  <si>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</si>
  <si>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</si>
  <si>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</si>
  <si>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</si>
  <si>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</si>
  <si>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</si>
  <si>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</si>
  <si>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</si>
  <si>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</si>
  <si>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</si>
  <si>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</si>
  <si>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</si>
  <si>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</si>
  <si>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</si>
  <si>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</si>
  <si>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</si>
  <si>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</si>
  <si>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</si>
  <si>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</si>
  <si>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</si>
  <si>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</si>
  <si>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</si>
  <si>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</si>
  <si>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</si>
  <si>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</si>
  <si>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</si>
  <si>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</si>
  <si>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</si>
  <si>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</si>
  <si>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</si>
  <si>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</si>
  <si>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</si>
  <si>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</si>
  <si>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</si>
  <si>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</si>
  <si>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</si>
  <si>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</si>
  <si>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</si>
  <si>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</si>
  <si>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</si>
  <si>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</si>
  <si>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</si>
  <si>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</si>
  <si>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</si>
  <si>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</si>
  <si>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</si>
  <si>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</si>
  <si>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</si>
  <si>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</si>
  <si>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</si>
  <si>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</si>
  <si>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</si>
  <si>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</si>
  <si>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</si>
  <si>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</si>
  <si>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</si>
  <si>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</si>
  <si>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</si>
  <si>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</si>
  <si>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</si>
  <si>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</si>
  <si>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</si>
  <si>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</si>
  <si>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</si>
  <si>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</si>
  <si>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</si>
  <si>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</si>
  <si>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</si>
  <si>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</si>
  <si>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</si>
  <si>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</si>
  <si>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</si>
  <si>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</si>
  <si>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</si>
  <si>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</si>
  <si>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</si>
  <si>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</si>
  <si>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</si>
  <si>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</si>
  <si>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</si>
  <si>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</si>
  <si>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</si>
  <si>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</si>
  <si>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</si>
  <si>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</si>
  <si>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</si>
  <si>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</si>
  <si>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</si>
  <si>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</si>
  <si>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</si>
  <si>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</si>
  <si>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</si>
  <si>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</si>
  <si>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</si>
  <si>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</si>
  <si>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</si>
  <si>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</si>
  <si>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</si>
  <si>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</si>
  <si>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</si>
  <si>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</si>
  <si>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</si>
  <si>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</si>
  <si>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</si>
  <si>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</si>
  <si>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</si>
  <si>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</si>
  <si>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</si>
  <si>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</si>
  <si>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</si>
  <si>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</si>
  <si>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</si>
  <si>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</si>
  <si>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</si>
  <si>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</si>
  <si>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</si>
  <si>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</si>
  <si>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</si>
  <si>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</si>
  <si>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</si>
  <si>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</si>
  <si>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</si>
  <si>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</si>
  <si>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</si>
  <si>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</si>
  <si>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</si>
  <si>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</si>
  <si>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</si>
  <si>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</si>
  <si>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</si>
  <si>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</si>
  <si>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</si>
  <si>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</si>
  <si>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</si>
  <si>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</si>
  <si>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</si>
  <si>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</si>
  <si>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</si>
  <si>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</si>
  <si>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</si>
  <si>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</si>
  <si>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</si>
  <si>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</si>
  <si>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</si>
  <si>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</si>
  <si>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</si>
  <si>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</si>
  <si>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</si>
  <si>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</si>
  <si>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</si>
  <si>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</si>
  <si>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</si>
  <si>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</si>
  <si>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</si>
  <si>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</si>
  <si>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</si>
  <si>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</si>
  <si>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</si>
  <si>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</si>
  <si>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</si>
  <si>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</si>
  <si>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</si>
  <si>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</si>
  <si>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</si>
  <si>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</si>
  <si>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</si>
  <si>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</si>
  <si>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</si>
  <si>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</si>
  <si>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</si>
  <si>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</si>
  <si>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</si>
  <si>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</si>
  <si>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</si>
  <si>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</si>
  <si>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</si>
  <si>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</si>
  <si>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</si>
  <si>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</si>
  <si>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</si>
  <si>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</si>
  <si>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</si>
  <si>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</si>
  <si>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</si>
  <si>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</si>
  <si>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</si>
  <si>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</si>
  <si>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</si>
  <si>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</si>
  <si>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</si>
  <si>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</si>
  <si>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</si>
  <si>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</si>
  <si>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</si>
  <si>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</si>
  <si>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</si>
  <si>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</si>
  <si>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</si>
  <si>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</si>
  <si>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</si>
  <si>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</si>
  <si>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</si>
  <si>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</si>
  <si>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</si>
  <si>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</si>
  <si>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</si>
  <si>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</si>
  <si>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</si>
  <si>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</si>
  <si>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</si>
  <si>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</si>
  <si>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</si>
  <si>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</si>
  <si>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</si>
  <si>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</si>
  <si>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</si>
  <si>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</si>
  <si>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</si>
  <si>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</si>
  <si>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</si>
  <si>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</si>
  <si>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</si>
  <si>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</si>
  <si>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</si>
  <si>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</si>
  <si>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</si>
  <si>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</si>
  <si>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</si>
  <si>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</si>
  <si>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</si>
  <si>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</si>
  <si>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</si>
  <si>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</si>
  <si>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</si>
  <si>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</si>
  <si>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</si>
  <si>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</si>
  <si>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</si>
  <si>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</si>
  <si>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</si>
  <si>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</si>
  <si>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</si>
  <si>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</si>
  <si>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</si>
  <si>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</si>
  <si>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</si>
  <si>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</si>
  <si>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</si>
  <si>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</si>
  <si>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</si>
  <si>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</si>
  <si>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</si>
  <si>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</si>
  <si>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</si>
  <si>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</si>
  <si>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</si>
  <si>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</si>
  <si>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</si>
  <si>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</si>
  <si>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</si>
  <si>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</si>
  <si>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</si>
  <si>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</si>
  <si>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</si>
  <si>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</si>
  <si>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</si>
  <si>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</si>
  <si>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</si>
  <si>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</si>
  <si>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</si>
  <si>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</si>
  <si>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</si>
  <si>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</si>
  <si>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</si>
  <si>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</si>
  <si>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</si>
  <si>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</si>
  <si>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</si>
  <si>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</si>
  <si>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</si>
  <si>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</si>
  <si>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</si>
  <si>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</si>
  <si>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</si>
  <si>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</si>
  <si>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</si>
  <si>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</si>
  <si>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</si>
  <si>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</si>
  <si>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</si>
  <si>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</si>
  <si>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</si>
  <si>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</si>
  <si>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</si>
  <si>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</si>
  <si>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</si>
  <si>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</si>
  <si>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</si>
  <si>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</si>
  <si>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</si>
  <si>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</si>
  <si>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</si>
  <si>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</si>
  <si>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</si>
  <si>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</si>
  <si>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</si>
  <si>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</si>
  <si>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</si>
  <si>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</si>
  <si>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</si>
  <si>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</si>
  <si>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</si>
  <si>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</si>
  <si>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</si>
  <si>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</si>
  <si>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</si>
  <si>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</si>
  <si>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</si>
  <si>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</si>
  <si>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</si>
  <si>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</si>
  <si>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</si>
  <si>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</si>
  <si>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</si>
  <si>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</si>
  <si>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</si>
  <si>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</si>
  <si>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</si>
  <si>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</si>
  <si>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</si>
  <si>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</si>
  <si>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</si>
  <si>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</si>
  <si>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</si>
  <si>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</si>
  <si>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</si>
  <si>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</si>
  <si>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</si>
  <si>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</si>
  <si>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</si>
  <si>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</si>
  <si>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</si>
  <si>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</si>
  <si>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</si>
  <si>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</si>
  <si>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</si>
  <si>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</si>
  <si>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</si>
  <si>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</si>
  <si>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</si>
  <si>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</si>
  <si>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</si>
  <si>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</si>
  <si>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</si>
  <si>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</si>
  <si>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</si>
  <si>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</si>
  <si>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</si>
  <si>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</si>
  <si>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</si>
  <si>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</si>
  <si>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</si>
  <si>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</si>
  <si>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</si>
  <si>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</si>
  <si>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</si>
  <si>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</si>
  <si>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</si>
  <si>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</si>
  <si>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</si>
  <si>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</si>
  <si>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</si>
  <si>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</si>
  <si>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</si>
  <si>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</si>
  <si>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</si>
  <si>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</si>
  <si>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</si>
  <si>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</si>
  <si>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</si>
  <si>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</si>
  <si>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</si>
  <si>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</si>
  <si>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</si>
  <si>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</si>
  <si>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</si>
  <si>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</si>
  <si>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</si>
  <si>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</si>
  <si>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</si>
  <si>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</si>
  <si>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</si>
  <si>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</si>
  <si>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</si>
  <si>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</si>
  <si>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</si>
  <si>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</si>
  <si>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</si>
  <si>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</si>
  <si>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</si>
  <si>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</si>
  <si>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</si>
  <si>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</si>
  <si>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</si>
  <si>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</si>
  <si>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</si>
  <si>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</si>
  <si>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</si>
  <si>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</si>
  <si>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</si>
  <si>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</si>
  <si>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</si>
  <si>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</si>
  <si>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</si>
  <si>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</si>
  <si>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</si>
  <si>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</si>
  <si>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</si>
  <si>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</si>
  <si>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</si>
  <si>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</si>
  <si>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</si>
  <si>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</si>
  <si>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</si>
  <si>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</si>
  <si>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</si>
  <si>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</si>
  <si>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</si>
  <si>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</si>
  <si>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</si>
  <si>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</si>
  <si>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</si>
  <si>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</si>
  <si>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</si>
  <si>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</si>
  <si>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</si>
  <si>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</si>
  <si>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</si>
  <si>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</si>
  <si>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</si>
  <si>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</si>
  <si>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</si>
  <si>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</si>
  <si>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</si>
  <si>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</si>
  <si>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</si>
  <si>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</si>
  <si>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</si>
  <si>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</si>
  <si>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</si>
  <si>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</si>
  <si>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</si>
  <si>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</si>
  <si>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</si>
  <si>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</si>
  <si>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</si>
  <si>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</si>
  <si>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</si>
  <si>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</si>
  <si>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</si>
  <si>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</si>
  <si>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</si>
  <si>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</si>
  <si>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</si>
  <si>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</si>
  <si>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</si>
  <si>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</si>
  <si>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</si>
  <si>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</si>
  <si>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</si>
  <si>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</si>
  <si>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</si>
  <si>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</si>
  <si>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</si>
  <si>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</si>
  <si>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</si>
  <si>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</si>
  <si>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</si>
  <si>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</si>
  <si>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</si>
  <si>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</si>
  <si>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</si>
  <si>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</si>
  <si>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</si>
  <si>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</si>
  <si>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</si>
  <si>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</si>
  <si>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</si>
  <si>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</si>
  <si>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</si>
  <si>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</si>
  <si>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</si>
  <si>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</si>
  <si>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</si>
  <si>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</si>
  <si>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</si>
  <si>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</si>
  <si>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</si>
  <si>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</si>
  <si>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</si>
  <si>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</si>
  <si>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</si>
  <si>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</si>
  <si>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</si>
  <si>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</si>
  <si>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</si>
  <si>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</si>
  <si>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</si>
  <si>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</si>
  <si>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</si>
  <si>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</si>
  <si>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</si>
  <si>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</si>
  <si>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</si>
  <si>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</si>
  <si>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</si>
  <si>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</si>
  <si>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</si>
  <si>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</si>
  <si>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</si>
  <si>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</si>
  <si>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</si>
  <si>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</si>
  <si>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</si>
  <si>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</si>
  <si>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</si>
  <si>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</si>
  <si>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</si>
  <si>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</si>
  <si>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</si>
  <si>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</si>
  <si>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</si>
  <si>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</si>
  <si>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</si>
  <si>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</si>
  <si>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</si>
  <si>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</si>
  <si>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</si>
  <si>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</si>
  <si>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</si>
  <si>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</si>
  <si>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</si>
  <si>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</si>
  <si>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</si>
  <si>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</si>
  <si>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</si>
  <si>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</si>
  <si>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</si>
  <si>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</si>
  <si>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</si>
  <si>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</si>
  <si>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</si>
  <si>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</si>
  <si>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</si>
  <si>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</si>
  <si>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</si>
  <si>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</si>
  <si>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</si>
  <si>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</si>
  <si>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</si>
  <si>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</si>
  <si>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</si>
  <si>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</si>
  <si>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</si>
  <si>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</si>
  <si>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</si>
  <si>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</si>
  <si>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</si>
  <si>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</si>
  <si>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</si>
  <si>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</si>
  <si>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</si>
  <si>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</si>
  <si>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</si>
  <si>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</si>
  <si>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</si>
  <si>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</si>
  <si>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</si>
  <si>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</si>
  <si>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</si>
  <si>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</si>
  <si>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</si>
  <si>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</si>
  <si>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</si>
  <si>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</si>
  <si>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</si>
  <si>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</si>
  <si>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</si>
  <si>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</si>
  <si>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</si>
  <si>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</si>
  <si>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</si>
  <si>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</si>
  <si>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</si>
  <si>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</si>
  <si>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</si>
  <si>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</si>
  <si>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</si>
  <si>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</si>
  <si>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</si>
  <si>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</si>
  <si>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</si>
  <si>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</si>
  <si>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</si>
  <si>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</si>
  <si>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</si>
  <si>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</si>
  <si>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</si>
  <si>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</si>
  <si>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</si>
  <si>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</si>
  <si>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</si>
  <si>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</si>
  <si>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</si>
  <si>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</si>
  <si>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</si>
  <si>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</si>
  <si>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</si>
  <si>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</si>
  <si>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</si>
  <si>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</si>
  <si>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</si>
  <si>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</si>
  <si>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</si>
  <si>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</si>
  <si>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</si>
  <si>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</si>
  <si>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</si>
  <si>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</si>
  <si>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</si>
  <si>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</si>
  <si>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</si>
  <si>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</si>
  <si>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</si>
  <si>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</si>
  <si>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</si>
  <si>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</si>
  <si>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</si>
  <si>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</si>
  <si>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</si>
  <si>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</si>
  <si>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</si>
  <si>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</si>
  <si>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</si>
  <si>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</si>
  <si>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</si>
  <si>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</si>
  <si>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</si>
  <si>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</si>
  <si>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</si>
  <si>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</si>
  <si>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</si>
  <si>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</si>
  <si>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</si>
  <si>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</si>
  <si>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</si>
  <si>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</si>
  <si>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</si>
  <si>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</si>
  <si>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</si>
  <si>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</si>
  <si>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</si>
  <si>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</si>
  <si>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</si>
  <si>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</si>
  <si>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</si>
  <si>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</si>
  <si>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</si>
  <si>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</si>
  <si>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</si>
  <si>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</si>
  <si>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</si>
  <si>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</si>
  <si>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</si>
  <si>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</si>
  <si>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</si>
  <si>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</si>
  <si>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</si>
  <si>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</si>
  <si>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</si>
  <si>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</si>
  <si>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</si>
  <si>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</si>
  <si>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</si>
  <si>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</si>
  <si>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</si>
  <si>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</si>
  <si>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</si>
  <si>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</si>
  <si>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</si>
  <si>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</si>
  <si>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</si>
  <si>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</si>
  <si>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</si>
  <si>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</si>
  <si>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</si>
  <si>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</si>
  <si>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</si>
  <si>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</si>
  <si>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</si>
  <si>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</si>
  <si>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</si>
  <si>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</si>
  <si>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</si>
  <si>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</si>
  <si>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</si>
  <si>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</si>
  <si>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</si>
  <si>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</si>
  <si>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</si>
  <si>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</si>
  <si>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</si>
  <si>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</si>
  <si>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</si>
  <si>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</si>
  <si>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</si>
  <si>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</si>
  <si>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</si>
  <si>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</si>
  <si>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</si>
  <si>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</si>
  <si>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</si>
  <si>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</si>
  <si>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</si>
  <si>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</si>
  <si>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</si>
  <si>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</si>
  <si>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</si>
  <si>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</si>
  <si>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</si>
  <si>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</si>
  <si>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</si>
  <si>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</si>
  <si>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</si>
  <si>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</si>
  <si>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</si>
  <si>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</si>
  <si>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</si>
  <si>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</si>
  <si>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</si>
  <si>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</si>
  <si>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</si>
  <si>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</si>
  <si>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</si>
  <si>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</si>
  <si>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</si>
  <si>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</si>
  <si>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</si>
  <si>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</si>
  <si>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</si>
  <si>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</si>
  <si>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</si>
  <si>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</si>
  <si>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</si>
  <si>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</si>
  <si>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</si>
  <si>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</si>
  <si>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</si>
  <si>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</si>
  <si>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</si>
  <si>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</si>
  <si>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</si>
  <si>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</si>
  <si>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</si>
  <si>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</si>
  <si>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</si>
  <si>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</si>
  <si>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</si>
  <si>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</si>
  <si>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</si>
  <si>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</si>
  <si>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</si>
  <si>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</si>
  <si>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</si>
  <si>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</si>
  <si>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</si>
  <si>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</si>
  <si>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</si>
  <si>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</si>
  <si>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</si>
  <si>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</si>
  <si>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</si>
  <si>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</si>
  <si>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</si>
  <si>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</si>
  <si>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</si>
  <si>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</si>
  <si>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</si>
  <si>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</si>
  <si>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</si>
  <si>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</si>
  <si>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</si>
  <si>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</si>
  <si>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</si>
  <si>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</si>
  <si>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</si>
  <si>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</si>
  <si>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</si>
  <si>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</si>
  <si>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</si>
  <si>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</si>
  <si>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</si>
  <si>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</si>
  <si>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</si>
  <si>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</si>
  <si>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</si>
  <si>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</si>
  <si>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</si>
  <si>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</si>
  <si>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</si>
  <si>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</si>
  <si>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</si>
  <si>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</si>
  <si>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</si>
  <si>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</si>
  <si>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</si>
  <si>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</si>
  <si>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</si>
  <si>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</si>
  <si>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</si>
  <si>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</si>
  <si>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</si>
  <si>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</si>
  <si>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</si>
  <si>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</si>
  <si>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</si>
  <si>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</si>
  <si>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</si>
  <si>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</si>
  <si>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</si>
  <si>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</si>
  <si>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</si>
  <si>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</si>
  <si>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</si>
  <si>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</si>
  <si>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</si>
  <si>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</si>
  <si>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</si>
  <si>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</si>
  <si>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</si>
  <si>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</si>
  <si>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</si>
  <si>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</si>
  <si>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</si>
  <si>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</si>
  <si>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</si>
  <si>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</si>
  <si>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</si>
  <si>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</si>
  <si>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</si>
  <si>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</si>
  <si>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</si>
  <si>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</si>
  <si>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</si>
  <si>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</si>
  <si>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</si>
  <si>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</si>
  <si>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</si>
  <si>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</si>
  <si>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</si>
  <si>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</si>
  <si>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</si>
  <si>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</si>
  <si>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</si>
  <si>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</si>
  <si>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</si>
  <si>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</si>
  <si>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</si>
  <si>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</si>
  <si>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</si>
  <si>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</si>
  <si>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</si>
  <si>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</si>
  <si>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</si>
  <si>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</si>
  <si>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</si>
  <si>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</si>
  <si>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</si>
  <si>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</si>
  <si>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</si>
  <si>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</si>
  <si>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</si>
  <si>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</si>
  <si>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</si>
  <si>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</si>
  <si>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</si>
  <si>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</si>
  <si>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</si>
  <si>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</si>
  <si>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</si>
  <si>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</si>
  <si>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</si>
  <si>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</si>
  <si>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</si>
  <si>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</si>
  <si>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</si>
  <si>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</si>
  <si>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</si>
  <si>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</si>
  <si>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</si>
  <si>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</si>
  <si>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</si>
  <si>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</si>
  <si>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</si>
  <si>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</si>
  <si>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</si>
  <si>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</si>
  <si>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</si>
  <si>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</si>
  <si>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</si>
  <si>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</si>
  <si>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</si>
  <si>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</si>
  <si>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</si>
  <si>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</si>
  <si>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</si>
  <si>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</si>
  <si>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</si>
  <si>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</si>
  <si>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</si>
  <si>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</si>
  <si>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</si>
  <si>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</si>
  <si>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</si>
  <si>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</si>
  <si>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</si>
  <si>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</si>
  <si>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</si>
  <si>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</si>
  <si>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</si>
  <si>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</si>
  <si>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</si>
  <si>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</si>
  <si>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</si>
  <si>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</si>
  <si>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</si>
  <si>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</si>
  <si>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</si>
  <si>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</si>
  <si>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</si>
  <si>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</si>
  <si>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</si>
  <si>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</si>
  <si>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</si>
  <si>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</si>
  <si>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</si>
  <si>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</si>
  <si>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</si>
  <si>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</si>
  <si>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</si>
  <si>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</si>
  <si>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</si>
  <si>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</si>
  <si>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</si>
  <si>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</si>
  <si>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</si>
  <si>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</si>
  <si>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</si>
  <si>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</si>
  <si>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</si>
  <si>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</si>
  <si>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</si>
  <si>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</si>
  <si>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</si>
  <si>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</si>
  <si>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</si>
  <si>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</si>
  <si>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</si>
  <si>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</si>
  <si>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</si>
  <si>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</si>
  <si>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</si>
  <si>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</si>
  <si>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</si>
  <si>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</si>
  <si>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</si>
  <si>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</si>
  <si>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</si>
  <si>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</si>
  <si>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</si>
  <si>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</si>
  <si>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</si>
  <si>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</si>
  <si>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</si>
  <si>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</si>
  <si>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</si>
  <si>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</si>
  <si>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</si>
  <si>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</si>
  <si>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</si>
  <si>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</si>
  <si>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</si>
  <si>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</si>
  <si>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</si>
  <si>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</si>
  <si>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</si>
  <si>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</si>
  <si>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</si>
  <si>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</si>
  <si>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</si>
  <si>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</si>
  <si>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</si>
  <si>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</si>
  <si>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</si>
  <si>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</si>
  <si>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</si>
  <si>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</si>
  <si>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</si>
  <si>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</si>
  <si>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</si>
  <si>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</si>
  <si>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</si>
  <si>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</si>
  <si>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</si>
  <si>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</si>
  <si>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</si>
  <si>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</si>
  <si>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</si>
  <si>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</si>
  <si>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</si>
  <si>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</si>
  <si>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</si>
  <si>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</si>
  <si>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</si>
  <si>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</si>
  <si>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</si>
  <si>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</si>
  <si>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</si>
  <si>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</si>
  <si>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</si>
  <si>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</si>
  <si>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</si>
  <si>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</si>
  <si>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</si>
  <si>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</si>
  <si>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</si>
  <si>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</si>
  <si>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</si>
  <si>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</si>
  <si>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</si>
  <si>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</si>
  <si>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</si>
  <si>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</si>
  <si>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</si>
  <si>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</si>
  <si>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</si>
  <si>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</si>
  <si>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</si>
  <si>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</si>
  <si>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</si>
  <si>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</si>
  <si>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</si>
  <si>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</si>
  <si>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</si>
  <si>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</si>
  <si>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</si>
  <si>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</si>
  <si>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</si>
  <si>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</si>
  <si>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</si>
  <si>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</si>
  <si>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</si>
  <si>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</si>
  <si>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</si>
  <si>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</si>
  <si>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</si>
  <si>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</si>
  <si>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</si>
  <si>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</si>
  <si>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</si>
  <si>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</si>
  <si>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</si>
  <si>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</si>
  <si>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</si>
  <si>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</si>
  <si>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</si>
  <si>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</si>
  <si>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</si>
  <si>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</si>
  <si>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</si>
  <si>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</si>
  <si>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</si>
  <si>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</si>
  <si>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</si>
  <si>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</si>
  <si>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</si>
  <si>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</si>
  <si>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</si>
  <si>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</si>
  <si>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</si>
  <si>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</si>
  <si>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</si>
  <si>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</si>
  <si>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</si>
  <si>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</si>
  <si>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</si>
  <si>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</si>
  <si>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</si>
  <si>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</si>
  <si>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</si>
  <si>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</si>
  <si>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</si>
  <si>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</si>
  <si>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</si>
  <si>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</si>
  <si>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</si>
  <si>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</si>
  <si>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</si>
  <si>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</si>
  <si>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</si>
  <si>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</si>
  <si>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</si>
  <si>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</si>
  <si>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</si>
  <si>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</si>
  <si>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</si>
  <si>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</si>
  <si>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</si>
  <si>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</si>
  <si>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</si>
  <si>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</si>
  <si>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</si>
  <si>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</si>
  <si>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</si>
  <si>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</si>
  <si>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</si>
  <si>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</si>
  <si>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</si>
  <si>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</si>
  <si>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</si>
  <si>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</si>
  <si>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</si>
  <si>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</si>
  <si>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</si>
  <si>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</si>
  <si>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</si>
  <si>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</si>
  <si>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</si>
  <si>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</si>
  <si>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</si>
  <si>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</si>
  <si>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</si>
  <si>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</si>
  <si>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</si>
  <si>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</si>
  <si>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</si>
  <si>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</si>
  <si>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</si>
  <si>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</si>
  <si>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</si>
  <si>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</si>
  <si>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</si>
  <si>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</si>
  <si>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</si>
  <si>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</si>
  <si>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</si>
  <si>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</si>
  <si>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</si>
  <si>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</si>
  <si>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</si>
  <si>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</si>
  <si>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</si>
  <si>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</si>
  <si>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</si>
  <si>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</si>
  <si>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</si>
  <si>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</si>
  <si>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</si>
  <si>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</si>
  <si>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</si>
  <si>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</si>
  <si>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</si>
  <si>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</si>
  <si>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</si>
  <si>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</si>
  <si>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</si>
  <si>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</si>
  <si>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</si>
  <si>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</si>
  <si>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</si>
  <si>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</si>
  <si>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</si>
  <si>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</si>
  <si>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</si>
  <si>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</si>
  <si>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</si>
  <si>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</si>
  <si>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</si>
  <si>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</si>
  <si>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</si>
  <si>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</si>
  <si>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</si>
  <si>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</si>
  <si>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</si>
  <si>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</si>
  <si>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</si>
  <si>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</si>
  <si>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</si>
  <si>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</si>
  <si>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</si>
  <si>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</si>
  <si>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</si>
  <si>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</si>
  <si>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</si>
  <si>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</si>
  <si>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</si>
  <si>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</si>
  <si>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</si>
  <si>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</si>
  <si>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</si>
  <si>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</si>
  <si>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</si>
  <si>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</si>
  <si>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</si>
  <si>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</si>
  <si>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</si>
  <si>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</si>
  <si>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</si>
  <si>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</si>
  <si>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</si>
  <si>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</si>
  <si>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</si>
  <si>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</si>
  <si>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</si>
  <si>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</si>
  <si>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</si>
  <si>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</si>
  <si>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</si>
  <si>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</si>
  <si>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</si>
  <si>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</si>
  <si>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</si>
  <si>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</si>
  <si>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</si>
  <si>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</si>
  <si>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</si>
  <si>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</si>
  <si>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</si>
  <si>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</si>
  <si>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</si>
  <si>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</si>
  <si>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</si>
  <si>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</si>
  <si>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</si>
  <si>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</si>
  <si>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</si>
  <si>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</si>
  <si>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</si>
  <si>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</si>
  <si>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</si>
  <si>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</si>
  <si>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</si>
  <si>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</si>
  <si>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</si>
  <si>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</si>
  <si>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</si>
  <si>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</si>
  <si>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</si>
  <si>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</si>
  <si>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</si>
  <si>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</si>
  <si>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</si>
  <si>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</si>
  <si>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</si>
  <si>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</si>
  <si>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</si>
  <si>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</si>
  <si>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</si>
  <si>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</si>
  <si>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</si>
  <si>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</si>
  <si>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</si>
  <si>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</si>
  <si>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</si>
  <si>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</si>
  <si>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</si>
  <si>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</si>
  <si>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</si>
  <si>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</si>
  <si>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</si>
  <si>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</si>
  <si>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</si>
  <si>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</si>
  <si>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</si>
  <si>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</si>
  <si>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</si>
  <si>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</si>
  <si>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</si>
  <si>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</si>
  <si>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</si>
  <si>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</si>
  <si>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</si>
  <si>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</si>
  <si>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</si>
  <si>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</si>
  <si>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</si>
  <si>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</si>
  <si>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</si>
  <si>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</si>
  <si>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</si>
  <si>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</si>
  <si>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</si>
  <si>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</si>
  <si>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</si>
  <si>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</si>
  <si>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</si>
  <si>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</si>
  <si>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</si>
  <si>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</si>
  <si>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</si>
  <si>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</si>
  <si>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</si>
  <si>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</si>
  <si>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</si>
  <si>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</si>
  <si>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</si>
  <si>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</si>
  <si>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</si>
  <si>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</si>
  <si>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</si>
  <si>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</si>
  <si>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</si>
  <si>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</si>
  <si>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</si>
  <si>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</si>
  <si>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</si>
  <si>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</si>
  <si>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</si>
  <si>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</si>
  <si>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</si>
  <si>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</si>
  <si>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</si>
  <si>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</si>
  <si>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</si>
  <si>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</si>
  <si>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</si>
  <si>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</si>
  <si>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</si>
  <si>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</si>
  <si>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</si>
  <si>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</si>
  <si>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</si>
  <si>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</si>
  <si>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</si>
  <si>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</si>
  <si>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</si>
  <si>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</si>
  <si>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</si>
  <si>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</si>
  <si>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</si>
  <si>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</si>
  <si>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</si>
  <si>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</si>
  <si>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</si>
  <si>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</si>
  <si>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</si>
  <si>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</si>
  <si>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</si>
  <si>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</si>
  <si>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</si>
  <si>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</si>
  <si>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</si>
  <si>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</si>
  <si>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</si>
  <si>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</si>
  <si>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</si>
  <si>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</si>
  <si>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</si>
  <si>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</si>
  <si>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</si>
  <si>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</si>
  <si>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</si>
  <si>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</si>
  <si>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</si>
  <si>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</si>
  <si>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</si>
  <si>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</si>
  <si>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</si>
  <si>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</si>
  <si>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</si>
  <si>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</si>
  <si>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</si>
  <si>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</si>
  <si>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</si>
  <si>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</si>
  <si>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</si>
  <si>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</si>
  <si>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</si>
  <si>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</si>
  <si>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</si>
  <si>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</si>
  <si>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</si>
  <si>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</si>
  <si>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</si>
  <si>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</si>
  <si>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</si>
  <si>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</si>
  <si>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</si>
  <si>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</si>
  <si>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</si>
  <si>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</si>
  <si>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</si>
  <si>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</si>
  <si>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</si>
  <si>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</si>
  <si>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</si>
  <si>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</si>
  <si>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</si>
  <si>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</si>
  <si>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</si>
  <si>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</si>
  <si>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</si>
  <si>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</si>
  <si>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</si>
  <si>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</si>
  <si>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</si>
  <si>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</si>
  <si>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</si>
  <si>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</si>
  <si>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</si>
  <si>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</si>
  <si>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</si>
  <si>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</si>
  <si>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</si>
  <si>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</si>
  <si>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</si>
  <si>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</si>
  <si>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</si>
  <si>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</si>
  <si>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</si>
  <si>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</si>
  <si>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</si>
  <si>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</si>
  <si>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</si>
  <si>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</si>
  <si>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</si>
  <si>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</si>
  <si>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</si>
  <si>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</si>
  <si>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</si>
  <si>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</si>
  <si>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</si>
  <si>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</si>
  <si>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</si>
  <si>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</si>
  <si>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</si>
  <si>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</si>
  <si>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</si>
  <si>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</si>
  <si>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</si>
  <si>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</si>
  <si>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</si>
  <si>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</si>
  <si>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</si>
  <si>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</si>
  <si>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</si>
  <si>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</si>
  <si>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</si>
  <si>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</si>
  <si>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</si>
  <si>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</si>
  <si>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</si>
  <si>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</si>
  <si>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</si>
  <si>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</si>
  <si>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</si>
  <si>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</si>
  <si>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</si>
  <si>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</si>
  <si>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</si>
  <si>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</si>
  <si>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</si>
  <si>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</si>
  <si>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</si>
  <si>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</si>
  <si>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</si>
  <si>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</si>
  <si>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</si>
  <si>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</si>
  <si>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</si>
  <si>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</si>
  <si>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</si>
  <si>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</si>
  <si>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</si>
  <si>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</si>
  <si>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</si>
  <si>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</si>
  <si>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</si>
  <si>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</si>
  <si>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</si>
  <si>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</si>
  <si>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</si>
  <si>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</si>
  <si>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</si>
  <si>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</si>
  <si>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</si>
  <si>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</si>
  <si>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</si>
  <si>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</si>
  <si>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</si>
  <si>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</si>
  <si>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</si>
  <si>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</si>
  <si>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</si>
  <si>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</si>
  <si>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</si>
  <si>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</si>
  <si>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</si>
  <si>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</si>
  <si>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</si>
  <si>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</si>
  <si>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</si>
  <si>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</si>
  <si>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</si>
  <si>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</si>
  <si>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</si>
  <si>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</si>
  <si>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</si>
  <si>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</si>
  <si>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</si>
  <si>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</si>
  <si>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</si>
  <si>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</si>
  <si>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</si>
  <si>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</si>
  <si>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</si>
  <si>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</si>
  <si>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</si>
  <si>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</si>
  <si>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</si>
  <si>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</si>
  <si>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</si>
  <si>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</si>
  <si>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</si>
  <si>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</si>
  <si>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</si>
  <si>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</si>
  <si>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</si>
  <si>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</si>
  <si>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</si>
  <si>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</si>
  <si>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</si>
  <si>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</si>
  <si>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</si>
  <si>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</si>
  <si>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</si>
  <si>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</si>
  <si>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</si>
  <si>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</si>
  <si>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</si>
  <si>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</si>
  <si>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</si>
  <si>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</si>
  <si>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</si>
  <si>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</si>
  <si>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</si>
  <si>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</si>
  <si>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</si>
  <si>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</si>
  <si>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</si>
  <si>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</si>
  <si>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</si>
  <si>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</si>
  <si>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</si>
  <si>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</si>
  <si>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</si>
  <si>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</si>
  <si>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</si>
  <si>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</si>
  <si>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</si>
  <si>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</si>
  <si>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</si>
  <si>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</si>
  <si>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</si>
  <si>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</si>
  <si>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</si>
  <si>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</si>
  <si>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</si>
  <si>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</si>
  <si>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</si>
  <si>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</si>
  <si>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</si>
  <si>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</si>
  <si>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</si>
  <si>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</si>
  <si>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</si>
  <si>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</si>
  <si>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</si>
  <si>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</si>
  <si>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</si>
  <si>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</si>
  <si>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</si>
  <si>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</si>
  <si>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</si>
  <si>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</si>
  <si>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</si>
  <si>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</si>
  <si>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</si>
  <si>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</si>
  <si>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</si>
  <si>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</si>
  <si>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</si>
  <si>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</si>
  <si>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</si>
  <si>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</si>
  <si>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</si>
  <si>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</si>
  <si>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</si>
  <si>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</si>
  <si>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</si>
  <si>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</si>
  <si>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</si>
  <si>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</si>
  <si>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</si>
  <si>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</si>
  <si>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</si>
  <si>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</si>
  <si>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</si>
  <si>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</si>
  <si>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</si>
  <si>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</si>
  <si>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</si>
  <si>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</si>
  <si>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</si>
  <si>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</si>
  <si>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</si>
  <si>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</si>
  <si>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</si>
  <si>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</si>
  <si>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</si>
  <si>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</si>
  <si>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</si>
  <si>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</si>
  <si>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</si>
  <si>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</si>
  <si>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</si>
  <si>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</si>
  <si>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</si>
  <si>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</si>
  <si>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</si>
  <si>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</si>
  <si>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</si>
  <si>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</si>
  <si>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</si>
  <si>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</si>
  <si>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</si>
  <si>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</si>
  <si>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</si>
  <si>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</si>
  <si>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</si>
  <si>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</si>
  <si>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</si>
  <si>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</si>
  <si>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</si>
  <si>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</si>
  <si>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</si>
  <si>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</si>
  <si>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</si>
  <si>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</si>
  <si>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</si>
  <si>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</si>
  <si>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</si>
  <si>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</si>
  <si>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</si>
  <si>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</si>
  <si>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</si>
  <si>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</si>
  <si>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</si>
  <si>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</si>
  <si>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</si>
  <si>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</si>
  <si>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</si>
  <si>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</si>
  <si>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</si>
  <si>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</si>
  <si>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</si>
  <si>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</si>
  <si>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</si>
  <si>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</si>
  <si>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</si>
  <si>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</si>
  <si>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</si>
  <si>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</si>
  <si>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</si>
  <si>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</si>
  <si>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</si>
  <si>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</si>
  <si>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</si>
  <si>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</si>
  <si>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</si>
  <si>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</si>
  <si>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</si>
  <si>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</si>
  <si>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</si>
  <si>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</si>
  <si>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</si>
  <si>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</si>
  <si>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</si>
  <si>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</si>
  <si>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</si>
  <si>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</si>
  <si>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</si>
  <si>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</si>
  <si>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</si>
  <si>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</si>
  <si>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</si>
  <si>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</si>
  <si>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</si>
  <si>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</si>
  <si>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</si>
  <si>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</si>
  <si>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</si>
  <si>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</si>
  <si>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</si>
  <si>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</si>
  <si>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</si>
  <si>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</si>
  <si>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</si>
  <si>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</si>
  <si>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</si>
  <si>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</si>
  <si>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</si>
  <si>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</si>
  <si>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</si>
  <si>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</si>
  <si>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</si>
  <si>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</si>
  <si>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</si>
  <si>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</si>
  <si>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</si>
  <si>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</si>
  <si>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</si>
  <si>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</si>
  <si>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</si>
  <si>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</si>
  <si>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</si>
  <si>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</si>
  <si>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</si>
  <si>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</si>
  <si>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</si>
  <si>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</si>
  <si>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</si>
  <si>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</si>
  <si>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</si>
  <si>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</si>
  <si>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</si>
  <si>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</si>
  <si>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</si>
  <si>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</si>
  <si>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</si>
  <si>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</si>
  <si>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</si>
  <si>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</si>
  <si>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</si>
  <si>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</si>
  <si>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</si>
  <si>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</si>
  <si>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</si>
  <si>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</si>
  <si>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</si>
  <si>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</si>
  <si>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</si>
  <si>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</si>
  <si>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</si>
  <si>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</si>
  <si>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</si>
  <si>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</si>
  <si>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</si>
  <si>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</si>
  <si>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</si>
  <si>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</si>
  <si>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</si>
  <si>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</si>
  <si>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</si>
  <si>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</si>
  <si>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</si>
  <si>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</si>
  <si>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</si>
  <si>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</si>
  <si>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</si>
  <si>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</si>
  <si>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</si>
  <si>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</si>
  <si>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</si>
  <si>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</si>
  <si>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</si>
  <si>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</si>
  <si>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</si>
  <si>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</si>
  <si>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</si>
  <si>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</si>
  <si>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</si>
  <si>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</si>
  <si>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</si>
  <si>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</si>
  <si>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</si>
  <si>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</si>
  <si>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</si>
  <si>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</si>
  <si>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</si>
  <si>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</si>
  <si>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</si>
  <si>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</si>
  <si>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</si>
  <si>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</si>
  <si>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</si>
  <si>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</si>
  <si>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</si>
  <si>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</si>
  <si>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</si>
  <si>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</si>
  <si>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</si>
  <si>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</si>
  <si>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</si>
  <si>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</si>
  <si>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</si>
  <si>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</si>
  <si>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</si>
  <si>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</si>
  <si>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</si>
  <si>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</si>
  <si>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</si>
  <si>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</si>
  <si>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</si>
  <si>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</si>
  <si>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</si>
  <si>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</si>
  <si>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</si>
  <si>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</si>
  <si>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</si>
  <si>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</si>
  <si>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</si>
  <si>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</si>
  <si>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</si>
  <si>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</si>
  <si>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</si>
  <si>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</si>
  <si>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</si>
  <si>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</si>
  <si>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</si>
  <si>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</si>
  <si>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</si>
  <si>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</si>
  <si>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</si>
  <si>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</si>
  <si>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</si>
  <si>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</si>
  <si>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</si>
  <si>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</si>
  <si>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</si>
  <si>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</si>
  <si>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</si>
  <si>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</si>
  <si>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</si>
  <si>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</si>
  <si>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</si>
  <si>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</si>
  <si>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</si>
  <si>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</si>
  <si>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</si>
  <si>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</si>
  <si>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</si>
  <si>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</si>
  <si>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</si>
  <si>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</si>
  <si>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</si>
  <si>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</si>
  <si>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</si>
  <si>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</si>
  <si>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</si>
  <si>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</si>
  <si>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</si>
  <si>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</si>
  <si>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</si>
  <si>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</si>
  <si>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</si>
  <si>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</si>
  <si>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</si>
  <si>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</si>
  <si>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</si>
  <si>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</si>
  <si>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</si>
  <si>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</si>
  <si>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</si>
  <si>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</si>
  <si>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</si>
  <si>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</si>
  <si>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</si>
  <si>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</si>
  <si>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</si>
  <si>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</si>
  <si>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</si>
  <si>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</si>
  <si>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</si>
  <si>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</si>
  <si>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</si>
  <si>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</si>
  <si>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</si>
  <si>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</si>
  <si>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</si>
  <si>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</si>
  <si>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</si>
  <si>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</si>
  <si>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</si>
  <si>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</si>
  <si>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</si>
  <si>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</si>
  <si>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</si>
  <si>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</si>
  <si>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</si>
  <si>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</si>
  <si>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</si>
  <si>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</si>
  <si>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</si>
  <si>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</si>
  <si>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</si>
  <si>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</si>
  <si>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</si>
  <si>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</si>
  <si>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</si>
  <si>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</si>
  <si>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</si>
  <si>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</si>
  <si>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</si>
  <si>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</si>
  <si>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</si>
  <si>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</si>
  <si>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</si>
  <si>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</si>
  <si>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</si>
  <si>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</si>
  <si>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</si>
  <si>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</si>
  <si>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</si>
  <si>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</si>
  <si>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</si>
  <si>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</si>
  <si>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</si>
  <si>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</si>
  <si>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</si>
  <si>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</si>
  <si>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</si>
  <si>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</si>
  <si>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</si>
  <si>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</si>
  <si>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</si>
  <si>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</si>
  <si>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</si>
  <si>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</si>
  <si>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</si>
  <si>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</si>
  <si>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</si>
  <si>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</si>
  <si>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</si>
  <si>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</si>
  <si>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</si>
  <si>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</si>
  <si>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</si>
  <si>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</si>
  <si>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</si>
  <si>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</si>
  <si>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</si>
  <si>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</si>
  <si>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</si>
  <si>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</si>
  <si>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</si>
  <si>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</si>
  <si>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</si>
  <si>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</si>
  <si>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</si>
  <si>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</si>
  <si>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</si>
  <si>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</si>
  <si>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</si>
  <si>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</si>
  <si>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</si>
  <si>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</si>
  <si>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</si>
  <si>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</si>
  <si>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</si>
  <si>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</si>
  <si>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</si>
  <si>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</si>
  <si>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</si>
  <si>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</si>
  <si>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</si>
  <si>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</si>
  <si>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</si>
  <si>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</si>
  <si>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</si>
  <si>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</si>
  <si>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</si>
  <si>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</si>
  <si>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</si>
  <si>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</si>
  <si>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</si>
  <si>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</si>
  <si>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</si>
  <si>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</si>
  <si>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</si>
  <si>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</si>
  <si>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</si>
  <si>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</si>
  <si>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</si>
  <si>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</si>
  <si>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</si>
  <si>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</si>
  <si>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</si>
  <si>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</si>
  <si>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</si>
  <si>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</si>
  <si>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</si>
  <si>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</si>
  <si>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</si>
  <si>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</si>
  <si>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</si>
  <si>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</si>
  <si>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</si>
  <si>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</si>
  <si>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</si>
  <si>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</si>
  <si>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</si>
  <si>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</si>
  <si>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</si>
  <si>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</si>
  <si>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</si>
  <si>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</si>
  <si>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</si>
  <si>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</si>
  <si>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</si>
  <si>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</si>
  <si>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</si>
  <si>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</si>
  <si>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</si>
  <si>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</si>
  <si>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</si>
  <si>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</si>
  <si>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</si>
  <si>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</si>
  <si>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</si>
  <si>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</si>
  <si>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</si>
  <si>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</si>
  <si>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</si>
  <si>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</si>
  <si>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</si>
  <si>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</si>
  <si>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</si>
  <si>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</si>
  <si>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</si>
  <si>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</si>
  <si>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</si>
  <si>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</si>
  <si>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</si>
  <si>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</si>
  <si>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</si>
  <si>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</si>
  <si>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</si>
  <si>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</si>
  <si>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</si>
  <si>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</si>
  <si>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</si>
  <si>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</si>
  <si>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</si>
  <si>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</si>
  <si>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</si>
  <si>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</si>
  <si>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</si>
  <si>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</si>
  <si>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</si>
  <si>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</si>
  <si>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</si>
  <si>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</si>
  <si>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</si>
  <si>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</si>
  <si>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</si>
  <si>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</si>
  <si>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</si>
  <si>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</si>
  <si>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</si>
  <si>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</si>
  <si>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</si>
  <si>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</si>
  <si>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</si>
  <si>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</si>
  <si>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</si>
  <si>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</si>
  <si>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</si>
  <si>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</si>
  <si>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</si>
  <si>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</si>
  <si>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</si>
  <si>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</si>
  <si>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</si>
  <si>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</si>
  <si>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</si>
  <si>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</si>
  <si>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</si>
  <si>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</si>
  <si>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</si>
  <si>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</si>
  <si>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</si>
  <si>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</si>
  <si>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</si>
  <si>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</si>
  <si>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</si>
  <si>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</si>
  <si>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</si>
  <si>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</si>
  <si>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</si>
  <si>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</si>
  <si>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</si>
  <si>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</si>
  <si>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</si>
  <si>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</si>
  <si>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</si>
  <si>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</si>
  <si>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</si>
  <si>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</si>
  <si>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</si>
  <si>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</si>
  <si>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</si>
  <si>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</si>
  <si>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</si>
  <si>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</si>
  <si>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</si>
  <si>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</si>
  <si>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</si>
  <si>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</si>
  <si>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</si>
  <si>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</si>
  <si>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</si>
  <si>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</si>
  <si>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</si>
  <si>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</si>
  <si>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</si>
  <si>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</si>
  <si>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</si>
  <si>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</si>
  <si>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</si>
  <si>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</si>
  <si>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</si>
  <si>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</si>
  <si>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</si>
  <si>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</si>
  <si>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</si>
  <si>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</si>
  <si>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</si>
  <si>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</si>
  <si>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</si>
  <si>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</si>
  <si>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</si>
  <si>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</si>
  <si>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</si>
  <si>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</si>
  <si>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</si>
  <si>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</si>
  <si>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</si>
  <si>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</si>
  <si>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</si>
  <si>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</si>
  <si>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</si>
  <si>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</si>
  <si>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</si>
  <si>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</si>
  <si>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</si>
  <si>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</si>
  <si>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</si>
  <si>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</si>
  <si>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</si>
  <si>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</si>
  <si>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</si>
  <si>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</si>
  <si>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</si>
  <si>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</si>
  <si>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</si>
  <si>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</si>
  <si>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</si>
  <si>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</si>
  <si>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</si>
  <si>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</si>
  <si>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</si>
  <si>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</si>
  <si>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</si>
  <si>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</si>
  <si>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</si>
  <si>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</si>
  <si>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</si>
  <si>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</si>
  <si>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</si>
  <si>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</si>
  <si>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</si>
  <si>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</si>
  <si>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</si>
  <si>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</si>
  <si>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</si>
  <si>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</si>
  <si>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</si>
  <si>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</si>
  <si>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</si>
  <si>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</si>
  <si>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</si>
  <si>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</si>
  <si>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</si>
  <si>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</si>
  <si>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</si>
  <si>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</si>
  <si>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</si>
  <si>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</si>
  <si>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</si>
  <si>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</si>
  <si>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</si>
  <si>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</si>
  <si>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</si>
  <si>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</si>
  <si>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</si>
  <si>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</si>
  <si>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</si>
  <si>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</si>
  <si>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</si>
  <si>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</si>
  <si>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</si>
  <si>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</si>
  <si>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</si>
  <si>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</si>
  <si>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</si>
  <si>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</si>
  <si>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</si>
  <si>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</si>
  <si>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</si>
  <si>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</si>
  <si>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</si>
  <si>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</si>
  <si>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</si>
  <si>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</si>
  <si>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</si>
  <si>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</si>
  <si>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</si>
  <si>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</si>
  <si>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</si>
  <si>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</si>
  <si>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</si>
  <si>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</si>
  <si>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</si>
  <si>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</si>
  <si>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</si>
  <si>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</si>
  <si>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</si>
  <si>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</si>
  <si>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</si>
  <si>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</si>
  <si>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</si>
  <si>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</si>
  <si>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</si>
  <si>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</si>
  <si>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</si>
  <si>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</si>
  <si>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</si>
  <si>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</si>
  <si>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</si>
  <si>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</si>
  <si>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</si>
  <si>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</si>
  <si>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</si>
  <si>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</si>
  <si>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</si>
  <si>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</si>
  <si>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</si>
  <si>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</si>
  <si>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</si>
  <si>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</si>
  <si>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</si>
  <si>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</si>
  <si>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</si>
  <si>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</si>
  <si>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</si>
  <si>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</si>
  <si>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</si>
  <si>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</si>
  <si>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</si>
  <si>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</si>
  <si>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</si>
  <si>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</si>
  <si>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</si>
  <si>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</si>
  <si>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</si>
  <si>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</si>
  <si>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</si>
  <si>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</si>
  <si>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</si>
  <si>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</si>
  <si>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</si>
  <si>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</si>
  <si>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</si>
  <si>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</si>
  <si>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</si>
  <si>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</si>
  <si>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</si>
  <si>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</si>
  <si>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</si>
  <si>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</si>
  <si>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</si>
  <si>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</si>
  <si>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</si>
  <si>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</si>
  <si>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</si>
  <si>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</si>
  <si>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</si>
  <si>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</si>
  <si>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</si>
  <si>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</si>
  <si>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</si>
  <si>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</si>
  <si>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</si>
  <si>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</si>
  <si>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</si>
  <si>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</si>
  <si>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</si>
  <si>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</si>
  <si>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</si>
  <si>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</si>
  <si>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</si>
  <si>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</si>
  <si>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</si>
  <si>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</si>
  <si>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</si>
  <si>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</si>
  <si>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</si>
  <si>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</si>
  <si>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</si>
  <si>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</si>
  <si>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</si>
  <si>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</si>
  <si>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</si>
  <si>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</si>
  <si>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</si>
  <si>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</si>
  <si>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</si>
  <si>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</si>
  <si>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</si>
  <si>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</si>
  <si>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</si>
  <si>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</si>
  <si>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</si>
  <si>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</si>
  <si>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</si>
  <si>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</si>
  <si>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</si>
  <si>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</si>
  <si>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</si>
  <si>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</si>
  <si>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</si>
  <si>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</si>
  <si>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</si>
  <si>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</si>
  <si>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</si>
  <si>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</si>
  <si>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</si>
  <si>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</si>
  <si>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</si>
  <si>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</si>
  <si>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</si>
  <si>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</si>
  <si>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</si>
  <si>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</si>
  <si>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</si>
  <si>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</si>
  <si>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</si>
  <si>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</si>
  <si>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</si>
  <si>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</si>
  <si>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</si>
  <si>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</si>
  <si>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</si>
  <si>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</si>
  <si>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</si>
  <si>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</si>
  <si>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</si>
  <si>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</si>
  <si>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</si>
  <si>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</si>
  <si>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</si>
  <si>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</si>
  <si>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</si>
  <si>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</si>
  <si>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</si>
  <si>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</si>
  <si>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</si>
  <si>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</si>
  <si>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</si>
  <si>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</si>
  <si>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</si>
  <si>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</si>
  <si>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</si>
  <si>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</si>
  <si>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</si>
  <si>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</si>
  <si>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</si>
  <si>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</si>
  <si>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</si>
  <si>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</si>
  <si>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</si>
  <si>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</si>
  <si>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</si>
  <si>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</si>
  <si>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</si>
  <si>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</si>
  <si>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</si>
  <si>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</si>
  <si>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</si>
  <si>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</si>
  <si>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</si>
  <si>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</si>
  <si>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</si>
  <si>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</si>
  <si>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</si>
  <si>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</si>
  <si>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</si>
  <si>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</si>
  <si>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</si>
  <si>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</si>
  <si>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</si>
  <si>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</si>
  <si>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</si>
  <si>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</si>
  <si>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</si>
  <si>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</si>
  <si>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</si>
  <si>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</si>
  <si>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</si>
  <si>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</si>
  <si>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</si>
  <si>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</si>
  <si>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</si>
  <si>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</si>
  <si>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</si>
  <si>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</si>
  <si>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</si>
  <si>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</si>
  <si>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</si>
  <si>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</si>
  <si>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</si>
  <si>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</si>
  <si>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</si>
  <si>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</si>
  <si>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</si>
  <si>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</si>
  <si>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</si>
  <si>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</si>
  <si>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</si>
  <si>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</si>
  <si>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</si>
  <si>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</si>
  <si>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</si>
  <si>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</si>
  <si>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</si>
  <si>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</si>
  <si>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</si>
  <si>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</si>
  <si>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</si>
  <si>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</si>
  <si>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</si>
  <si>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</si>
  <si>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</si>
  <si>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</si>
  <si>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</si>
  <si>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</si>
  <si>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</si>
  <si>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</si>
  <si>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</si>
  <si>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</si>
  <si>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</si>
  <si>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</si>
  <si>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</si>
  <si>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</si>
  <si>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</si>
  <si>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</si>
  <si>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</si>
  <si>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</si>
  <si>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</si>
  <si>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</si>
  <si>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</si>
  <si>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</si>
  <si>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</si>
  <si>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</si>
  <si>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</si>
  <si>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</si>
  <si>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</si>
  <si>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</si>
  <si>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</si>
  <si>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</si>
  <si>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</si>
  <si>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</si>
  <si>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</si>
  <si>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</si>
  <si>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</si>
  <si>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</si>
  <si>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</si>
  <si>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</si>
  <si>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</si>
  <si>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</si>
  <si>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</si>
  <si>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</si>
  <si>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</si>
  <si>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</si>
  <si>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</si>
  <si>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</si>
  <si>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</si>
  <si>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</si>
  <si>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</si>
  <si>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</si>
  <si>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</si>
  <si>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</si>
  <si>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</si>
  <si>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</si>
  <si>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</si>
  <si>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</si>
  <si>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</si>
  <si>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</si>
  <si>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</si>
  <si>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</si>
  <si>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</si>
  <si>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</si>
  <si>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</si>
  <si>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</si>
  <si>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</si>
  <si>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</si>
  <si>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</si>
  <si>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</si>
  <si>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</si>
  <si>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</si>
  <si>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</si>
  <si>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</si>
  <si>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</si>
  <si>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</si>
  <si>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</si>
  <si>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</si>
  <si>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</si>
  <si>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</si>
  <si>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</si>
  <si>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</si>
  <si>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</si>
  <si>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</si>
  <si>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</si>
  <si>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</si>
  <si>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</si>
  <si>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</si>
  <si>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</si>
  <si>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</si>
  <si>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</si>
  <si>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</si>
  <si>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</si>
  <si>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</si>
  <si>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</si>
  <si>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</si>
  <si>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</si>
  <si>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</si>
  <si>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</si>
  <si>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</si>
  <si>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</si>
  <si>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</si>
  <si>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</si>
  <si>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</si>
  <si>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</si>
  <si>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</si>
  <si>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</si>
  <si>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</si>
  <si>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</si>
  <si>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</si>
  <si>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</si>
  <si>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</si>
  <si>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</si>
  <si>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</si>
  <si>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</si>
  <si>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</si>
  <si>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</si>
  <si>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</si>
  <si>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</si>
  <si>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</si>
  <si>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</si>
  <si>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</si>
  <si>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</si>
  <si>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</si>
  <si>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</si>
  <si>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</si>
  <si>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</si>
  <si>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</si>
  <si>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</si>
  <si>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</si>
  <si>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</si>
  <si>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</si>
  <si>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</si>
  <si>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</si>
  <si>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</si>
  <si>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</si>
  <si>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</si>
  <si>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</si>
  <si>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</si>
  <si>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</si>
  <si>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</si>
  <si>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</si>
  <si>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</si>
  <si>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</si>
  <si>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</si>
  <si>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</si>
  <si>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</si>
  <si>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</si>
  <si>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</si>
  <si>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</si>
  <si>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</si>
  <si>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</si>
  <si>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</si>
  <si>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</si>
  <si>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</si>
  <si>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</si>
  <si>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</si>
  <si>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</si>
  <si>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</si>
  <si>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</si>
  <si>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</si>
  <si>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</si>
  <si>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</si>
  <si>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</si>
  <si>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</si>
  <si>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</si>
  <si>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</si>
  <si>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</si>
  <si>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</si>
  <si>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</si>
  <si>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</si>
  <si>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</si>
  <si>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</si>
  <si>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</si>
  <si>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</si>
  <si>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</si>
  <si>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</si>
  <si>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</si>
  <si>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</si>
  <si>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</si>
  <si>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</si>
  <si>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</si>
  <si>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</si>
  <si>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</si>
  <si>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</si>
  <si>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</si>
  <si>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</si>
  <si>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</si>
  <si>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</si>
  <si>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</si>
  <si>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</si>
  <si>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</si>
  <si>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</si>
  <si>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</si>
  <si>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</si>
  <si>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</si>
  <si>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</si>
  <si>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</si>
  <si>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</si>
  <si>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</si>
  <si>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</si>
  <si>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</si>
  <si>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</si>
  <si>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</si>
  <si>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</si>
  <si>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</si>
  <si>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</si>
  <si>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</si>
  <si>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</si>
  <si>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</si>
  <si>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</si>
  <si>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</si>
  <si>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</si>
  <si>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</si>
  <si>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</si>
  <si>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</si>
  <si>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</si>
  <si>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</si>
  <si>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</si>
  <si>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</si>
  <si>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</si>
  <si>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</si>
  <si>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</si>
  <si>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</si>
  <si>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</si>
  <si>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</si>
  <si>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</si>
  <si>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</si>
  <si>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</si>
  <si>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</si>
  <si>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</si>
  <si>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</si>
  <si>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</si>
  <si>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</si>
  <si>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</si>
  <si>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</si>
  <si>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</si>
  <si>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</si>
  <si>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</si>
  <si>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</si>
  <si>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</si>
  <si>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</si>
  <si>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</si>
  <si>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</si>
  <si>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</si>
  <si>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</si>
  <si>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</si>
  <si>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</si>
  <si>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</si>
  <si>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</si>
  <si>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</si>
  <si>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</si>
  <si>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</si>
  <si>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</si>
  <si>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</si>
  <si>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</si>
  <si>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</si>
  <si>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</si>
  <si>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</si>
  <si>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</si>
  <si>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</si>
  <si>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</si>
  <si>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</si>
  <si>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</si>
  <si>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</si>
  <si>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</si>
  <si>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</si>
  <si>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</si>
  <si>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</si>
  <si>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</si>
  <si>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</si>
  <si>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</si>
  <si>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</si>
  <si>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</si>
  <si>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</si>
  <si>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</si>
  <si>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</si>
  <si>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</si>
  <si>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</si>
  <si>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</si>
  <si>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</si>
  <si>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</si>
  <si>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</si>
  <si>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</si>
  <si>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</si>
  <si>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</si>
  <si>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</si>
  <si>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</si>
  <si>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</si>
  <si>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</si>
  <si>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</si>
  <si>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</si>
  <si>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</si>
  <si>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</si>
  <si>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</si>
  <si>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</si>
  <si>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</si>
  <si>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</si>
  <si>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</si>
  <si>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</si>
  <si>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</si>
  <si>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</si>
  <si>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</si>
  <si>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</si>
  <si>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</si>
  <si>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</si>
  <si>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</si>
  <si>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</si>
  <si>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</si>
  <si>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</si>
  <si>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</si>
  <si>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</si>
  <si>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</si>
  <si>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</si>
  <si>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</si>
  <si>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</si>
  <si>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</si>
  <si>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</si>
  <si>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</si>
  <si>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</si>
  <si>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</si>
  <si>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</si>
  <si>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</si>
  <si>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</si>
  <si>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</si>
  <si>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</si>
  <si>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</si>
  <si>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</si>
  <si>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</si>
  <si>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</si>
  <si>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</si>
  <si>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</si>
  <si>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</si>
  <si>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</si>
  <si>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</si>
  <si>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</si>
  <si>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</si>
  <si>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</si>
  <si>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</si>
  <si>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</si>
  <si>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</si>
  <si>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</si>
  <si>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</si>
  <si>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</si>
  <si>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</si>
  <si>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</si>
  <si>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</si>
  <si>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</si>
  <si>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</si>
  <si>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</si>
  <si>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</si>
  <si>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</si>
  <si>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</si>
  <si>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</si>
  <si>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</si>
  <si>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</si>
  <si>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</si>
  <si>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</si>
  <si>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</si>
  <si>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</si>
  <si>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</si>
  <si>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</si>
  <si>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</si>
  <si>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</si>
  <si>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</si>
  <si>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</si>
  <si>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</si>
  <si>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</si>
  <si>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</si>
  <si>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</si>
  <si>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</si>
  <si>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</si>
  <si>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</si>
  <si>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</si>
  <si>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</si>
  <si>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</si>
  <si>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</si>
  <si>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</si>
  <si>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</si>
  <si>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</si>
  <si>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</si>
  <si>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</si>
  <si>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</si>
  <si>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</si>
  <si>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</si>
  <si>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</si>
  <si>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</si>
  <si>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</si>
  <si>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</si>
  <si>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</si>
  <si>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</si>
  <si>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</si>
  <si>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</si>
  <si>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</si>
  <si>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</si>
  <si>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</si>
  <si>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</si>
  <si>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</si>
  <si>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</si>
  <si>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</si>
  <si>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</si>
  <si>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</si>
  <si>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</si>
  <si>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</si>
  <si>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</si>
  <si>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</si>
  <si>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</si>
  <si>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</si>
  <si>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</si>
  <si>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</si>
  <si>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</si>
  <si>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</si>
  <si>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</si>
  <si>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</si>
  <si>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</si>
  <si>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</si>
  <si>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</si>
  <si>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</si>
  <si>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</si>
  <si>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</si>
  <si>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</si>
  <si>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</si>
  <si>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</si>
  <si>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</si>
  <si>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</si>
  <si>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</si>
  <si>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</si>
  <si>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</si>
  <si>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</si>
  <si>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</si>
  <si>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</si>
  <si>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</si>
  <si>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</si>
  <si>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</si>
  <si>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</si>
  <si>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</si>
  <si>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</si>
  <si>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</si>
  <si>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</si>
  <si>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</si>
  <si>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</si>
  <si>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</si>
  <si>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</si>
  <si>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</si>
  <si>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</si>
  <si>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</si>
  <si>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</si>
  <si>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</si>
  <si>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</si>
  <si>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</si>
  <si>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</si>
  <si>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</si>
  <si>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</si>
  <si>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</si>
  <si>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</si>
  <si>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</si>
  <si>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</si>
  <si>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</si>
  <si>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</si>
  <si>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</si>
  <si>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</si>
  <si>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</si>
  <si>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</si>
  <si>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</si>
  <si>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</si>
  <si>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</si>
  <si>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</si>
  <si>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</si>
  <si>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</si>
  <si>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</si>
  <si>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</si>
  <si>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</si>
  <si>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</si>
  <si>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</si>
  <si>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</si>
  <si>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</si>
  <si>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</si>
  <si>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</si>
  <si>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</si>
  <si>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</si>
  <si>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</si>
  <si>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</si>
  <si>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</si>
  <si>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</si>
  <si>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</si>
  <si>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</si>
  <si>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</si>
  <si>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</si>
  <si>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</si>
  <si>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</si>
  <si>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</si>
  <si>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</si>
  <si>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</si>
  <si>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</si>
  <si>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</si>
  <si>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</si>
  <si>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</si>
  <si>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</si>
  <si>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</si>
  <si>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</si>
  <si>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</si>
  <si>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</si>
  <si>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</si>
  <si>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</si>
  <si>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</si>
  <si>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</si>
  <si>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</si>
  <si>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</si>
  <si>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</si>
  <si>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</si>
  <si>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</si>
  <si>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</si>
  <si>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</si>
  <si>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</si>
  <si>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</si>
  <si>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</si>
  <si>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</si>
  <si>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</si>
  <si>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</si>
  <si>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</si>
  <si>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</si>
  <si>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</si>
  <si>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</si>
  <si>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</si>
  <si>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</si>
  <si>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</si>
  <si>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</si>
  <si>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</si>
  <si>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</si>
  <si>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</si>
  <si>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</si>
  <si>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</si>
  <si>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</si>
  <si>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</si>
  <si>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</si>
  <si>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</si>
  <si>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</si>
  <si>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</si>
  <si>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</si>
  <si>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</si>
  <si>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</si>
  <si>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</si>
  <si>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</si>
  <si>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</si>
  <si>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</si>
  <si>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</si>
  <si>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</si>
  <si>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</si>
  <si>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</si>
  <si>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</si>
  <si>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</si>
  <si>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</si>
  <si>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</si>
  <si>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</si>
  <si>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</si>
  <si>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</si>
  <si>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</si>
  <si>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</si>
  <si>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</si>
  <si>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</si>
  <si>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</si>
  <si>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</si>
  <si>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</si>
  <si>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</si>
  <si>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</si>
  <si>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</si>
  <si>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</si>
  <si>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</si>
  <si>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</si>
  <si>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</si>
  <si>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</si>
  <si>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</si>
  <si>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</si>
  <si>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</si>
  <si>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</si>
  <si>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</si>
  <si>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</si>
  <si>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</si>
  <si>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</si>
  <si>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</si>
  <si>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</si>
  <si>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</si>
  <si>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</si>
  <si>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</si>
  <si>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</si>
  <si>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</si>
  <si>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</si>
  <si>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</si>
  <si>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</si>
  <si>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</si>
  <si>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</si>
  <si>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</si>
  <si>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</si>
  <si>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</si>
  <si>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</si>
  <si>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</si>
  <si>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</si>
  <si>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</si>
  <si>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</si>
  <si>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</si>
  <si>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</si>
  <si>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</si>
  <si>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</si>
  <si>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</si>
  <si>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</si>
  <si>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</si>
  <si>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</si>
  <si>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</si>
  <si>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</si>
  <si>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</si>
  <si>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</si>
  <si>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</si>
  <si>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</si>
  <si>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</si>
  <si>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</si>
  <si>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</si>
  <si>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</si>
  <si>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</si>
  <si>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</si>
  <si>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</si>
  <si>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</si>
  <si>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</si>
  <si>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</si>
  <si>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</si>
  <si>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</si>
  <si>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</si>
  <si>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</si>
  <si>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</si>
  <si>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</si>
  <si>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</si>
  <si>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</si>
  <si>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</si>
  <si>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</si>
  <si>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</si>
  <si>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</si>
  <si>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</si>
  <si>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</si>
  <si>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</si>
  <si>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</si>
  <si>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</si>
  <si>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</si>
  <si>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</si>
  <si>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</si>
  <si>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</si>
  <si>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</si>
  <si>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</si>
  <si>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</si>
  <si>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</si>
  <si>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</si>
  <si>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</si>
  <si>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</si>
  <si>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</si>
  <si>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</si>
  <si>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</si>
  <si>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</si>
  <si>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</si>
  <si>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</si>
  <si>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</si>
  <si>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</si>
  <si>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</si>
  <si>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</si>
  <si>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</si>
  <si>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</si>
  <si>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</si>
  <si>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</si>
  <si>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</si>
  <si>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</si>
  <si>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</si>
  <si>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</si>
  <si>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</si>
  <si>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</si>
  <si>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</si>
  <si>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</si>
  <si>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</si>
  <si>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</si>
  <si>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</si>
  <si>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</si>
  <si>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</si>
  <si>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</si>
  <si>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</si>
  <si>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</si>
  <si>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</si>
  <si>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</si>
  <si>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</si>
  <si>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</si>
  <si>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</si>
  <si>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</si>
  <si>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</si>
  <si>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</si>
  <si>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</si>
  <si>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</si>
  <si>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</si>
  <si>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</si>
  <si>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</si>
  <si>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</si>
  <si>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</si>
  <si>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</si>
  <si>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</si>
  <si>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</si>
  <si>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</si>
  <si>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</si>
  <si>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</si>
  <si>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</si>
  <si>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</si>
  <si>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</si>
  <si>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</si>
  <si>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</si>
  <si>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</si>
  <si>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</si>
  <si>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</si>
  <si>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</si>
  <si>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</si>
  <si>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</si>
  <si>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</si>
  <si>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</si>
  <si>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</si>
  <si>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</si>
  <si>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</si>
  <si>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</si>
  <si>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</si>
  <si>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</si>
  <si>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</si>
  <si>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</si>
  <si>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</si>
  <si>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</si>
  <si>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</si>
  <si>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</si>
  <si>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</si>
  <si>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</si>
  <si>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</si>
  <si>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</si>
  <si>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</si>
  <si>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</si>
  <si>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</si>
  <si>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</si>
  <si>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</si>
  <si>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</si>
  <si>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</si>
  <si>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</si>
  <si>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</si>
  <si>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</si>
  <si>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</si>
  <si>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</si>
  <si>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</si>
  <si>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</si>
  <si>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</si>
  <si>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</si>
  <si>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</si>
  <si>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</si>
  <si>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</si>
  <si>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</si>
  <si>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</si>
  <si>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</si>
  <si>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</si>
  <si>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</si>
  <si>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</si>
  <si>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</si>
  <si>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</si>
  <si>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</si>
  <si>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</si>
  <si>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</si>
  <si>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</si>
  <si>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</si>
  <si>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</si>
  <si>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</si>
  <si>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</si>
  <si>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</si>
  <si>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</si>
  <si>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</si>
  <si>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</si>
  <si>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</si>
  <si>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</si>
  <si>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</si>
  <si>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</si>
  <si>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</si>
  <si>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</si>
  <si>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</si>
  <si>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</si>
  <si>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</si>
  <si>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</si>
  <si>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</si>
  <si>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</si>
  <si>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</si>
  <si>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</si>
  <si>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</si>
  <si>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</si>
  <si>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</si>
  <si>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</si>
  <si>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</si>
  <si>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</si>
  <si>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</si>
  <si>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</si>
  <si>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</si>
  <si>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</si>
  <si>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</si>
  <si>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</si>
  <si>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</si>
  <si>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</si>
  <si>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</si>
  <si>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</si>
  <si>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</si>
  <si>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</si>
  <si>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</si>
  <si>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</si>
  <si>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</si>
  <si>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</si>
  <si>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</si>
  <si>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</si>
  <si>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</si>
  <si>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</si>
  <si>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</si>
  <si>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</si>
  <si>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</si>
  <si>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</si>
  <si>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</si>
  <si>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</si>
  <si>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</si>
  <si>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</si>
  <si>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</si>
  <si>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</si>
  <si>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</si>
  <si>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</si>
  <si>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</si>
  <si>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</si>
  <si>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</si>
  <si>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</si>
  <si>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</si>
  <si>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</si>
  <si>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</si>
  <si>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</si>
  <si>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</si>
  <si>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</si>
  <si>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</si>
  <si>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</si>
  <si>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</si>
  <si>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</si>
  <si>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</si>
  <si>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</si>
  <si>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</si>
  <si>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</si>
  <si>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</si>
  <si>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</si>
  <si>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</si>
  <si>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</si>
  <si>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</si>
  <si>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</si>
  <si>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</si>
  <si>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</si>
  <si>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</si>
  <si>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</si>
  <si>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</si>
  <si>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</si>
  <si>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</si>
  <si>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</si>
  <si>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</si>
  <si>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</si>
  <si>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</si>
  <si>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</si>
  <si>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</si>
  <si>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</si>
  <si>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</si>
  <si>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</si>
  <si>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</si>
  <si>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</si>
  <si>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</si>
  <si>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</si>
  <si>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</si>
  <si>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</si>
  <si>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</si>
  <si>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</si>
  <si>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</si>
  <si>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</si>
  <si>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</si>
  <si>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</si>
  <si>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</si>
  <si>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</si>
  <si>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</si>
  <si>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</si>
  <si>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</si>
  <si>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</si>
  <si>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</si>
  <si>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</si>
  <si>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</si>
  <si>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</si>
  <si>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</si>
  <si>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</si>
  <si>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</si>
  <si>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</si>
  <si>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</si>
  <si>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</si>
  <si>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</si>
  <si>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</si>
  <si>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</si>
  <si>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</si>
  <si>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</si>
  <si>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</si>
  <si>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</si>
  <si>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</si>
  <si>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</si>
  <si>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</si>
  <si>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</si>
  <si>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</si>
  <si>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</si>
  <si>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</si>
  <si>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</si>
  <si>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</si>
  <si>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</si>
  <si>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</si>
  <si>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</si>
  <si>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</si>
  <si>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</si>
  <si>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</si>
  <si>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</si>
  <si>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</si>
  <si>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</si>
  <si>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</si>
  <si>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</si>
  <si>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</si>
  <si>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</si>
  <si>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</si>
  <si>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</si>
  <si>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</si>
  <si>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</si>
  <si>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</si>
  <si>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</si>
  <si>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</si>
  <si>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</si>
  <si>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</si>
  <si>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</si>
  <si>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</si>
  <si>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</si>
  <si>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</si>
  <si>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</si>
  <si>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</si>
  <si>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</si>
  <si>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</si>
  <si>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</si>
  <si>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</si>
  <si>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</si>
  <si>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</si>
  <si>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</si>
  <si>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</si>
  <si>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</si>
  <si>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</si>
  <si>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</si>
  <si>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</si>
  <si>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</si>
  <si>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</si>
  <si>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</si>
  <si>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</si>
  <si>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</si>
  <si>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</si>
  <si>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</si>
  <si>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</si>
  <si>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</si>
  <si>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</si>
  <si>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</si>
  <si>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</si>
  <si>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</si>
  <si>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</si>
  <si>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</si>
  <si>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</si>
  <si>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</si>
  <si>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</si>
  <si>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</si>
  <si>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</si>
  <si>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</si>
  <si>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</si>
  <si>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</si>
  <si>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</si>
  <si>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</si>
  <si>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</si>
  <si>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</si>
  <si>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</si>
  <si>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</si>
  <si>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</si>
  <si>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</si>
  <si>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</si>
  <si>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</si>
  <si>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</si>
  <si>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</si>
  <si>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</si>
  <si>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</si>
  <si>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</si>
  <si>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</si>
  <si>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</si>
  <si>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</si>
  <si>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</si>
  <si>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</si>
  <si>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</si>
  <si>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</si>
  <si>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</si>
  <si>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</si>
  <si>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</si>
  <si>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</si>
  <si>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</si>
  <si>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</si>
  <si>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</si>
  <si>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</si>
  <si>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</si>
  <si>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</si>
  <si>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</si>
  <si>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</si>
  <si>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</si>
  <si>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</si>
  <si>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</si>
  <si>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</si>
  <si>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</si>
  <si>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</si>
  <si>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</si>
  <si>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</si>
  <si>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</si>
  <si>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</si>
  <si>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</si>
  <si>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</si>
  <si>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</si>
  <si>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</si>
  <si>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</si>
  <si>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</si>
  <si>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</si>
  <si>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</si>
  <si>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</si>
  <si>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</si>
  <si>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</si>
  <si>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</si>
  <si>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</si>
  <si>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</si>
  <si>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</si>
  <si>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</si>
  <si>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</si>
  <si>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</si>
  <si>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</si>
  <si>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</si>
  <si>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</si>
  <si>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</si>
  <si>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</si>
  <si>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</si>
  <si>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</si>
  <si>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</si>
  <si>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</si>
  <si>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</si>
  <si>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</si>
  <si>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</si>
  <si>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</si>
  <si>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</si>
  <si>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</si>
  <si>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</si>
  <si>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</si>
  <si>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</si>
  <si>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</si>
  <si>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</si>
  <si>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</si>
  <si>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</si>
  <si>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</si>
  <si>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</si>
  <si>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</si>
  <si>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</si>
  <si>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</si>
  <si>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</si>
  <si>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</si>
  <si>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</si>
  <si>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</si>
  <si>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</si>
  <si>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</si>
  <si>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</si>
  <si>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</si>
  <si>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</si>
  <si>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</si>
  <si>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</si>
  <si>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</si>
  <si>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</si>
  <si>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</si>
  <si>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</si>
  <si>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</si>
  <si>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</si>
  <si>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</si>
  <si>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</si>
  <si>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</si>
  <si>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</si>
  <si>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</si>
  <si>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</si>
  <si>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</si>
  <si>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</si>
  <si>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</si>
  <si>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</si>
  <si>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</si>
  <si>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</si>
  <si>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</si>
  <si>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</si>
  <si>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</si>
  <si>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</si>
  <si>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</si>
  <si>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</si>
  <si>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</si>
  <si>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</si>
  <si>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</si>
  <si>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</si>
  <si>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</si>
  <si>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</si>
  <si>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</si>
  <si>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</si>
  <si>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</si>
  <si>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</si>
  <si>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</si>
  <si>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</si>
  <si>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</si>
  <si>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</si>
  <si>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</si>
  <si>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</si>
  <si>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</si>
  <si>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</si>
  <si>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</si>
  <si>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</si>
  <si>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</si>
  <si>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</si>
  <si>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</si>
  <si>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</si>
  <si>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</si>
  <si>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</si>
  <si>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</si>
  <si>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</si>
  <si>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</si>
  <si>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</si>
  <si>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</si>
  <si>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</si>
  <si>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</si>
  <si>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</si>
  <si>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</si>
  <si>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</si>
  <si>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</si>
  <si>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</si>
  <si>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</si>
  <si>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</si>
  <si>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</si>
  <si>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</si>
  <si>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</si>
  <si>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</si>
  <si>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</si>
  <si>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</si>
  <si>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</si>
  <si>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</si>
  <si>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</si>
  <si>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</si>
  <si>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</si>
  <si>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</si>
  <si>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</si>
  <si>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</si>
  <si>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</si>
  <si>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</si>
  <si>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</si>
  <si>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</si>
  <si>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</si>
  <si>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</si>
  <si>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</si>
  <si>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</si>
  <si>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</si>
  <si>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</si>
  <si>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</si>
  <si>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</si>
  <si>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</si>
  <si>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</si>
  <si>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</si>
  <si>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</si>
  <si>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</si>
  <si>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</si>
  <si>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</si>
  <si>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</si>
  <si>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</si>
  <si>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</si>
  <si>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</si>
  <si>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</si>
  <si>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</si>
  <si>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</si>
  <si>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</si>
  <si>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</si>
  <si>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</si>
  <si>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</si>
  <si>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</si>
  <si>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</si>
  <si>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</si>
  <si>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</si>
  <si>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</si>
  <si>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</si>
  <si>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</si>
  <si>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</si>
  <si>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</si>
  <si>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</si>
  <si>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</si>
  <si>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</si>
  <si>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</si>
  <si>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</si>
  <si>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</si>
  <si>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</si>
  <si>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</si>
  <si>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</si>
  <si>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</si>
  <si>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</si>
  <si>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</si>
  <si>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</si>
  <si>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</si>
  <si>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</si>
  <si>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</si>
  <si>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</si>
  <si>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</si>
  <si>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</si>
  <si>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</si>
  <si>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</si>
  <si>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</si>
  <si>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</si>
  <si>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</si>
  <si>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</si>
  <si>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</si>
  <si>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</si>
  <si>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</si>
  <si>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</si>
  <si>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</si>
  <si>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</si>
  <si>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</si>
  <si>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</si>
  <si>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</si>
  <si>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</si>
  <si>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</si>
  <si>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</si>
  <si>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</si>
  <si>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</si>
  <si>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</si>
  <si>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</si>
  <si>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</si>
  <si>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</si>
  <si>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</si>
  <si>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</si>
  <si>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</si>
  <si>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</si>
  <si>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</si>
  <si>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</si>
  <si>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</si>
  <si>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</si>
  <si>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</si>
  <si>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</si>
  <si>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</si>
  <si>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</si>
  <si>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</si>
  <si>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</si>
  <si>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</si>
  <si>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</si>
  <si>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</si>
  <si>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</si>
  <si>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</si>
  <si>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</si>
  <si>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</si>
  <si>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</si>
  <si>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</si>
  <si>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</si>
  <si>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</si>
  <si>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</si>
  <si>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</si>
  <si>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</si>
  <si>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</si>
  <si>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</si>
  <si>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</si>
  <si>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</si>
  <si>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</si>
  <si>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</si>
  <si>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</si>
  <si>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</si>
  <si>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</si>
  <si>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</si>
  <si>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</si>
  <si>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</si>
  <si>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</si>
  <si>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</si>
  <si>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</si>
  <si>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</si>
  <si>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</si>
  <si>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</si>
  <si>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</si>
  <si>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</si>
  <si>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</si>
  <si>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</si>
  <si>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</si>
  <si>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</si>
  <si>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</si>
  <si>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</si>
  <si>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</si>
  <si>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</si>
  <si>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</si>
  <si>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</si>
  <si>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</si>
  <si>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</si>
  <si>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</si>
  <si>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</si>
  <si>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</si>
  <si>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</si>
  <si>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</si>
  <si>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</si>
  <si>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</si>
  <si>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</si>
  <si>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</si>
  <si>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</si>
  <si>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</si>
  <si>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</si>
  <si>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</si>
  <si>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</si>
  <si>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</si>
  <si>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</si>
  <si>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</si>
  <si>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</si>
  <si>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</si>
  <si>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</si>
  <si>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</si>
  <si>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</si>
  <si>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</si>
  <si>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</si>
  <si>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</si>
  <si>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</si>
  <si>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</si>
  <si>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</si>
  <si>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</si>
  <si>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</si>
  <si>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</si>
  <si>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</si>
  <si>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</si>
  <si>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</si>
  <si>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</si>
  <si>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</si>
  <si>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</si>
  <si>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</si>
  <si>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</si>
  <si>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</si>
  <si>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</si>
  <si>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</si>
  <si>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</si>
  <si>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</si>
  <si>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</si>
  <si>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</si>
  <si>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</si>
  <si>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</si>
  <si>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</si>
  <si>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</si>
  <si>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</si>
  <si>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</si>
  <si>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</si>
  <si>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</si>
  <si>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</si>
  <si>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</si>
  <si>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</si>
  <si>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</si>
  <si>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</si>
  <si>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</si>
  <si>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</si>
  <si>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</si>
  <si>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</si>
  <si>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</si>
  <si>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</si>
  <si>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</si>
  <si>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</si>
  <si>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</si>
  <si>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</si>
  <si>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</si>
  <si>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</si>
  <si>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</si>
  <si>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</si>
  <si>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</si>
  <si>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</si>
  <si>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</si>
  <si>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</si>
  <si>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</si>
  <si>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</si>
  <si>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</si>
  <si>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</si>
  <si>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</si>
  <si>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</si>
  <si>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</si>
  <si>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</si>
  <si>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</si>
  <si>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</si>
  <si>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</si>
  <si>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</si>
  <si>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</si>
  <si>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</si>
  <si>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</si>
  <si>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</si>
  <si>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</si>
  <si>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</si>
  <si>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</si>
  <si>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</si>
  <si>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</si>
  <si>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</si>
  <si>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</si>
  <si>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</si>
  <si>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</si>
  <si>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</si>
  <si>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</si>
  <si>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</si>
  <si>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</si>
  <si>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</si>
  <si>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</si>
  <si>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</si>
  <si>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</si>
  <si>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</si>
  <si>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</si>
  <si>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</si>
  <si>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</si>
  <si>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</si>
  <si>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</si>
  <si>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</si>
  <si>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</si>
  <si>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</si>
  <si>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</si>
  <si>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</si>
  <si>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</si>
  <si>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</si>
  <si>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</si>
  <si>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</si>
  <si>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</si>
  <si>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</si>
  <si>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</si>
  <si>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</si>
  <si>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</si>
  <si>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</si>
  <si>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</si>
  <si>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</si>
  <si>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</si>
  <si>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</si>
  <si>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</si>
  <si>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</si>
  <si>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</si>
  <si>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</si>
  <si>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</si>
  <si>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</si>
  <si>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</si>
  <si>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</si>
  <si>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</si>
  <si>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</si>
  <si>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</si>
  <si>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</si>
  <si>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</si>
  <si>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</si>
  <si>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</si>
  <si>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</si>
  <si>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</si>
  <si>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</si>
  <si>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</si>
  <si>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</si>
  <si>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</si>
  <si>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</si>
  <si>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</si>
  <si>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</si>
  <si>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</si>
  <si>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</si>
  <si>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</si>
  <si>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</si>
  <si>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</si>
  <si>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</si>
  <si>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</si>
  <si>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</si>
  <si>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</si>
  <si>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</si>
  <si>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</si>
  <si>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</si>
  <si>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</si>
  <si>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</si>
  <si>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</si>
  <si>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</si>
  <si>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</si>
  <si>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</si>
  <si>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</si>
  <si>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</si>
  <si>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</si>
  <si>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</si>
  <si>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</si>
  <si>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</si>
  <si>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</si>
  <si>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</si>
  <si>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</si>
  <si>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</si>
  <si>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</si>
  <si>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</si>
  <si>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</si>
  <si>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</si>
  <si>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</si>
  <si>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</si>
  <si>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</si>
  <si>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</si>
  <si>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</si>
  <si>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</si>
  <si>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</si>
  <si>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</si>
  <si>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</si>
  <si>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</si>
  <si>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</si>
  <si>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</si>
  <si>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</si>
  <si>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</si>
  <si>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</si>
  <si>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</si>
  <si>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</si>
  <si>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</si>
  <si>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</si>
  <si>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</si>
  <si>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</si>
  <si>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</si>
  <si>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</si>
  <si>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</si>
  <si>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</si>
  <si>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</si>
  <si>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</si>
  <si>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</si>
  <si>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</si>
  <si>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</si>
  <si>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</si>
  <si>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</si>
  <si>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</si>
  <si>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</si>
  <si>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</si>
  <si>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</si>
  <si>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</si>
  <si>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</si>
  <si>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</si>
  <si>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</si>
  <si>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</si>
  <si>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</si>
  <si>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</si>
  <si>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</si>
  <si>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</si>
  <si>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</si>
  <si>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</si>
  <si>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</si>
  <si>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</si>
  <si>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</si>
  <si>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</si>
  <si>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</si>
  <si>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</si>
  <si>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</si>
  <si>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</si>
  <si>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</si>
  <si>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</si>
  <si>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</si>
  <si>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</si>
  <si>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</si>
  <si>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</si>
  <si>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</si>
  <si>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</si>
  <si>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</si>
  <si>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</si>
  <si>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</si>
  <si>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</si>
  <si>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</si>
  <si>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</si>
  <si>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</si>
  <si>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</si>
  <si>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</si>
  <si>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</si>
  <si>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</si>
  <si>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</si>
  <si>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</si>
  <si>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</si>
  <si>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</si>
  <si>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</si>
  <si>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</si>
  <si>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</si>
  <si>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</si>
  <si>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</si>
  <si>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</si>
  <si>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</si>
  <si>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</si>
  <si>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</si>
  <si>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</si>
  <si>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</si>
  <si>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</si>
  <si>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</si>
  <si>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</si>
  <si>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</si>
  <si>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</si>
  <si>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</si>
  <si>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</si>
  <si>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</si>
  <si>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</si>
  <si>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</si>
  <si>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</si>
  <si>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</si>
  <si>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</si>
  <si>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</si>
  <si>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</si>
  <si>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</si>
  <si>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</si>
  <si>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</si>
  <si>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</si>
  <si>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</si>
  <si>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</si>
  <si>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</si>
  <si>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</si>
  <si>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</si>
  <si>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</si>
  <si>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</si>
  <si>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</si>
  <si>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</si>
  <si>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</si>
  <si>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</si>
  <si>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</si>
  <si>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</si>
  <si>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</si>
  <si>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</si>
  <si>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</si>
  <si>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</si>
  <si>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</si>
  <si>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</si>
  <si>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</si>
  <si>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</si>
  <si>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</si>
  <si>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</si>
  <si>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</si>
  <si>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</si>
  <si>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</si>
  <si>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</si>
  <si>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</si>
  <si>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</si>
  <si>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</si>
  <si>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</si>
  <si>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</si>
  <si>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</si>
  <si>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</si>
  <si>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</si>
  <si>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</si>
  <si>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</si>
  <si>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</si>
  <si>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</si>
  <si>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</si>
  <si>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</si>
  <si>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</si>
  <si>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</si>
  <si>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</si>
  <si>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</si>
  <si>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</si>
  <si>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</si>
  <si>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</si>
  <si>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</si>
  <si>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</si>
  <si>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</si>
  <si>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</si>
  <si>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</si>
  <si>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</si>
  <si>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</si>
  <si>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</si>
  <si>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</si>
  <si>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</si>
  <si>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</si>
  <si>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</si>
  <si>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</si>
  <si>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</si>
  <si>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</si>
  <si>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</si>
  <si>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</si>
  <si>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</si>
  <si>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</si>
  <si>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</si>
  <si>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</si>
  <si>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</si>
  <si>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</si>
  <si>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</si>
  <si>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</si>
  <si>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</si>
  <si>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</si>
  <si>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</si>
  <si>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</si>
  <si>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</si>
  <si>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</si>
  <si>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</si>
  <si>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</si>
  <si>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</si>
  <si>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</si>
  <si>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</si>
  <si>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</si>
  <si>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</si>
  <si>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</si>
  <si>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</si>
  <si>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</si>
  <si>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</si>
  <si>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</si>
  <si>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</si>
  <si>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</si>
  <si>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</si>
  <si>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</si>
  <si>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</si>
  <si>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</si>
  <si>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</si>
  <si>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</si>
  <si>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</si>
  <si>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</si>
  <si>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</si>
  <si>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</si>
  <si>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</si>
  <si>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</si>
  <si>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</si>
  <si>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</si>
  <si>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</si>
  <si>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</si>
  <si>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</si>
  <si>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</si>
  <si>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</si>
  <si>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</si>
  <si>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</si>
  <si>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</si>
  <si>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</si>
  <si>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</si>
  <si>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</si>
  <si>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</si>
  <si>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</si>
  <si>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</si>
  <si>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</si>
  <si>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</si>
  <si>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</si>
  <si>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</si>
  <si>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</si>
  <si>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</si>
  <si>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</si>
  <si>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</si>
  <si>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</si>
  <si>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</si>
  <si>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</si>
  <si>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</si>
  <si>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</si>
  <si>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</si>
  <si>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</si>
  <si>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</si>
  <si>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</si>
  <si>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</si>
  <si>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</si>
  <si>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</si>
  <si>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</si>
  <si>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</si>
  <si>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</si>
  <si>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</si>
  <si>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</si>
  <si>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</si>
  <si>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</si>
  <si>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</si>
  <si>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</si>
  <si>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</si>
  <si>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</si>
  <si>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</si>
  <si>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</si>
  <si>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</si>
  <si>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</si>
  <si>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</si>
  <si>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</si>
  <si>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</si>
  <si>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</si>
  <si>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</si>
  <si>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</si>
  <si>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</si>
  <si>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</si>
  <si>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</si>
  <si>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</si>
  <si>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</si>
  <si>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</si>
  <si>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</si>
  <si>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</si>
  <si>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</si>
  <si>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</si>
  <si>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</si>
  <si>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</si>
  <si>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</si>
  <si>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</si>
  <si>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</si>
  <si>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</si>
  <si>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</si>
  <si>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</si>
  <si>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</si>
  <si>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</si>
  <si>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</si>
  <si>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</si>
  <si>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</si>
  <si>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</si>
  <si>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</si>
  <si>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</si>
  <si>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</si>
  <si>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</si>
  <si>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</si>
  <si>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</si>
  <si>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</si>
  <si>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</si>
  <si>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</si>
  <si>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</si>
  <si>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</si>
  <si>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</si>
  <si>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</si>
  <si>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</si>
  <si>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</si>
  <si>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</si>
  <si>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</si>
  <si>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</si>
  <si>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</si>
  <si>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</si>
  <si>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</si>
  <si>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</si>
  <si>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</si>
  <si>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</si>
  <si>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</si>
  <si>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</si>
  <si>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</si>
  <si>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</si>
  <si>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</si>
  <si>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</si>
  <si>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</si>
  <si>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</si>
  <si>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</si>
  <si>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</si>
  <si>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</si>
  <si>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</si>
  <si>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</si>
  <si>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</si>
  <si>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</si>
  <si>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</si>
  <si>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</si>
  <si>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</si>
  <si>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</si>
  <si>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</si>
  <si>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</si>
  <si>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</si>
  <si>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</si>
  <si>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</si>
  <si>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</si>
  <si>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</si>
  <si>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</si>
  <si>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</si>
  <si>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</si>
  <si>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</si>
  <si>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</si>
  <si>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</si>
  <si>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</si>
  <si>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</si>
  <si>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</si>
  <si>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</si>
  <si>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</si>
  <si>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</si>
  <si>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</si>
  <si>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</si>
  <si>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</si>
  <si>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</si>
  <si>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</si>
  <si>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</si>
  <si>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</si>
  <si>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</si>
  <si>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</si>
  <si>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</si>
  <si>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</si>
  <si>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</si>
  <si>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</si>
  <si>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</si>
  <si>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</si>
  <si>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</si>
  <si>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</si>
  <si>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</si>
  <si>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</si>
  <si>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</si>
  <si>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</si>
  <si>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</si>
  <si>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</si>
  <si>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</si>
  <si>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</si>
  <si>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</si>
  <si>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</si>
  <si>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</si>
  <si>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</si>
  <si>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</si>
  <si>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</si>
  <si>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</si>
  <si>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</si>
  <si>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</si>
  <si>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</si>
  <si>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</si>
  <si>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</si>
  <si>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</si>
  <si>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</si>
  <si>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</si>
  <si>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</si>
  <si>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</si>
  <si>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</si>
  <si>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</si>
  <si>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</si>
  <si>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</si>
  <si>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</si>
  <si>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</si>
  <si>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</si>
  <si>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</si>
  <si>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</si>
  <si>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</si>
  <si>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</si>
  <si>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</si>
  <si>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</si>
  <si>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</si>
  <si>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</si>
  <si>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</si>
  <si>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</si>
  <si>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</si>
  <si>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</si>
  <si>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</si>
  <si>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</si>
  <si>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</si>
  <si>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</si>
  <si>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</si>
  <si>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</si>
  <si>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</si>
  <si>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</si>
  <si>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</si>
  <si>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</si>
  <si>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</si>
  <si>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</si>
  <si>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</si>
  <si>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</si>
  <si>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</si>
  <si>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</si>
  <si>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</si>
  <si>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</si>
  <si>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</si>
  <si>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</si>
  <si>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</si>
  <si>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</si>
  <si>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</si>
  <si>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</si>
  <si>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</si>
  <si>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</si>
  <si>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</si>
  <si>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</si>
  <si>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</si>
  <si>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</si>
  <si>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</si>
  <si>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</si>
  <si>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</si>
  <si>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</si>
  <si>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</si>
  <si>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</si>
  <si>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</si>
  <si>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</si>
  <si>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</si>
  <si>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</si>
  <si>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</si>
  <si>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</si>
  <si>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</si>
  <si>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</si>
  <si>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</si>
  <si>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</si>
  <si>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</si>
  <si>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</si>
  <si>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</si>
  <si>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</si>
  <si>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</si>
  <si>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</si>
  <si>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</si>
  <si>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</si>
  <si>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</si>
  <si>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</si>
  <si>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</si>
  <si>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</si>
  <si>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</si>
  <si>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</si>
  <si>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</si>
  <si>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</si>
  <si>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</si>
  <si>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</si>
  <si>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</si>
  <si>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</si>
  <si>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</si>
  <si>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</si>
  <si>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</si>
  <si>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</si>
  <si>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</si>
  <si>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</si>
  <si>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</si>
  <si>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</si>
  <si>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</si>
  <si>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</si>
  <si>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</si>
  <si>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</si>
  <si>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</si>
  <si>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</si>
  <si>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</si>
  <si>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</si>
  <si>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</si>
  <si>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</si>
  <si>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</si>
  <si>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</si>
  <si>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</si>
  <si>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</si>
  <si>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</si>
  <si>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</si>
  <si>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</si>
  <si>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</si>
  <si>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</si>
  <si>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</si>
  <si>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</si>
  <si>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</si>
  <si>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</si>
  <si>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</si>
  <si>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</si>
  <si>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</si>
  <si>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</si>
  <si>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</si>
  <si>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</si>
  <si>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</si>
  <si>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</si>
  <si>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</si>
  <si>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</si>
  <si>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</si>
  <si>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</si>
  <si>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</si>
  <si>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</si>
  <si>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</si>
  <si>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</si>
  <si>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</si>
  <si>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</si>
  <si>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</si>
  <si>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</si>
  <si>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</si>
  <si>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</si>
  <si>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</si>
  <si>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</si>
  <si>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</si>
  <si>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</si>
  <si>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</si>
  <si>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</si>
  <si>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</si>
  <si>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</si>
  <si>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</si>
  <si>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</si>
  <si>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</si>
  <si>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</si>
  <si>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</si>
  <si>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</si>
  <si>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</si>
  <si>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</si>
  <si>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</si>
  <si>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</si>
  <si>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</si>
  <si>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</si>
  <si>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</si>
  <si>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</si>
  <si>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</si>
  <si>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</si>
  <si>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</si>
  <si>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</si>
  <si>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</si>
  <si>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</si>
  <si>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</si>
  <si>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</si>
  <si>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</si>
  <si>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</si>
  <si>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</si>
  <si>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</si>
  <si>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</si>
  <si>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</si>
  <si>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</si>
  <si>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</si>
  <si>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</si>
  <si>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</si>
  <si>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</si>
  <si>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</si>
  <si>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</si>
  <si>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</si>
  <si>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</si>
  <si>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</si>
  <si>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</si>
  <si>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</si>
  <si>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</si>
  <si>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</si>
  <si>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</si>
  <si>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</si>
  <si>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</si>
  <si>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</si>
  <si>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</si>
  <si>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</si>
  <si>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</si>
  <si>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</si>
  <si>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</si>
  <si>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</si>
  <si>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</si>
  <si>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</si>
  <si>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</si>
  <si>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</si>
  <si>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</si>
  <si>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</si>
  <si>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</si>
  <si>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</si>
  <si>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</si>
  <si>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</si>
  <si>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</si>
  <si>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</si>
  <si>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</si>
  <si>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</si>
  <si>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</si>
  <si>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</si>
  <si>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</si>
  <si>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</si>
  <si>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</si>
  <si>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</si>
  <si>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</si>
  <si>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</si>
  <si>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</si>
  <si>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</si>
  <si>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</si>
  <si>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</si>
  <si>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</si>
  <si>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</si>
  <si>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</si>
  <si>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</si>
  <si>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</si>
  <si>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</si>
  <si>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</si>
  <si>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</si>
  <si>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</si>
  <si>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</si>
  <si>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</si>
  <si>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</si>
  <si>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</si>
  <si>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</si>
  <si>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</si>
  <si>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</si>
  <si>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</si>
  <si>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</si>
  <si>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</si>
  <si>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</si>
  <si>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</si>
  <si>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</si>
  <si>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</si>
  <si>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</si>
  <si>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</si>
  <si>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</si>
  <si>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</si>
  <si>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</si>
  <si>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</si>
  <si>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</si>
  <si>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</si>
  <si>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</si>
  <si>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</si>
  <si>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</si>
  <si>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</si>
  <si>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</si>
  <si>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</si>
  <si>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</si>
  <si>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</si>
  <si>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</si>
  <si>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</si>
  <si>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</si>
  <si>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</si>
  <si>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</si>
  <si>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</si>
  <si>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</si>
  <si>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</si>
  <si>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</si>
  <si>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</si>
  <si>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</si>
  <si>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</si>
  <si>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</si>
  <si>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</si>
  <si>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</si>
  <si>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</si>
  <si>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</si>
  <si>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</si>
  <si>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</si>
  <si>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</si>
  <si>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</si>
  <si>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</si>
  <si>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</si>
  <si>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</si>
  <si>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</si>
  <si>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</si>
  <si>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</si>
  <si>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</si>
  <si>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</si>
  <si>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</si>
  <si>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</si>
  <si>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</si>
  <si>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</si>
  <si>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</si>
  <si>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</si>
  <si>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</si>
  <si>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</si>
  <si>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</si>
  <si>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</si>
  <si>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</si>
  <si>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</si>
  <si>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</si>
  <si>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</si>
  <si>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</si>
  <si>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</si>
  <si>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</si>
  <si>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</si>
  <si>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</si>
  <si>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</si>
  <si>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</si>
  <si>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</si>
  <si>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</si>
  <si>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</si>
  <si>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</si>
  <si>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</si>
  <si>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</si>
  <si>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</si>
  <si>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</si>
  <si>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</si>
  <si>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</si>
  <si>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</si>
  <si>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</si>
  <si>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</si>
  <si>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</si>
  <si>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</si>
  <si>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</si>
  <si>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</si>
  <si>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</si>
  <si>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</si>
  <si>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</si>
  <si>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</si>
  <si>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</si>
  <si>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</si>
  <si>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</si>
  <si>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</si>
  <si>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</si>
  <si>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</si>
  <si>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</si>
  <si>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</si>
  <si>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</si>
  <si>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</si>
  <si>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</si>
  <si>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</si>
  <si>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</si>
  <si>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</si>
  <si>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</si>
  <si>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</si>
  <si>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</si>
  <si>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</si>
  <si>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</si>
  <si>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</si>
  <si>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</si>
  <si>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</si>
  <si>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</si>
  <si>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</si>
  <si>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</si>
  <si>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</si>
  <si>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</si>
  <si>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</si>
  <si>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</si>
  <si>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</si>
  <si>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</si>
  <si>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</si>
  <si>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</si>
  <si>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</si>
  <si>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</si>
  <si>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</si>
  <si>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</si>
  <si>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</si>
  <si>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</si>
  <si>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</si>
  <si>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</si>
  <si>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</si>
  <si>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</si>
  <si>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</si>
  <si>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</si>
  <si>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</si>
  <si>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</si>
  <si>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</si>
  <si>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</si>
  <si>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</si>
  <si>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</si>
  <si>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</si>
  <si>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</si>
  <si>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</si>
  <si>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</si>
  <si>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</si>
  <si>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</si>
  <si>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</si>
  <si>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</si>
  <si>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</si>
  <si>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</si>
  <si>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</si>
  <si>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</si>
  <si>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</si>
  <si>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</si>
  <si>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</si>
  <si>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</si>
  <si>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</si>
  <si>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</si>
  <si>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</si>
  <si>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</si>
  <si>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</si>
  <si>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</si>
  <si>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</si>
  <si>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</si>
  <si>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</si>
  <si>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</si>
  <si>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</si>
  <si>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</si>
  <si>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</si>
  <si>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</si>
  <si>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</si>
  <si>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</si>
  <si>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</si>
  <si>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</si>
  <si>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</si>
  <si>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</si>
  <si>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</si>
  <si>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</si>
  <si>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</si>
  <si>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</si>
  <si>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</si>
  <si>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</si>
  <si>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</si>
  <si>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</si>
  <si>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</si>
  <si>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</si>
  <si>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</si>
  <si>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</si>
  <si>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</si>
  <si>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</si>
  <si>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</si>
  <si>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</si>
  <si>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</si>
  <si>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</si>
  <si>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</si>
  <si>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</si>
  <si>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</si>
  <si>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</si>
  <si>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</si>
  <si>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</si>
  <si>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</si>
  <si>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</si>
  <si>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</si>
  <si>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</si>
  <si>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</si>
  <si>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</si>
  <si>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</si>
  <si>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</si>
  <si>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</si>
  <si>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</si>
  <si>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</si>
  <si>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</si>
  <si>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</si>
  <si>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</si>
  <si>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</si>
  <si>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</si>
  <si>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</si>
  <si>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</si>
  <si>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</si>
  <si>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</si>
  <si>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</si>
  <si>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</si>
  <si>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</si>
  <si>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</si>
  <si>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</si>
  <si>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</si>
  <si>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</si>
  <si>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</si>
  <si>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</si>
  <si>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</si>
  <si>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</si>
  <si>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</si>
  <si>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</si>
  <si>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</si>
  <si>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</si>
  <si>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</si>
  <si>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</si>
  <si>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</si>
  <si>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</si>
  <si>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</si>
  <si>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</si>
  <si>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</si>
  <si>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</si>
  <si>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</si>
  <si>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</si>
  <si>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</si>
  <si>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</si>
  <si>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</si>
  <si>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</si>
  <si>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</si>
  <si>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</si>
  <si>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</si>
  <si>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</si>
  <si>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</si>
  <si>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</si>
  <si>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</si>
  <si>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</si>
  <si>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</si>
  <si>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</si>
  <si>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</si>
  <si>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</si>
  <si>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</si>
  <si>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</si>
  <si>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</si>
  <si>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</si>
  <si>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</si>
  <si>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</si>
  <si>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</si>
  <si>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</si>
  <si>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</si>
  <si>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</si>
  <si>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</si>
  <si>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</si>
  <si>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</si>
  <si>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</si>
  <si>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</si>
  <si>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</si>
  <si>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</si>
  <si>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</si>
  <si>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</si>
  <si>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</si>
  <si>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</si>
  <si>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</si>
  <si>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</si>
  <si>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</si>
  <si>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</si>
  <si>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</si>
  <si>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</si>
  <si>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</si>
  <si>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</si>
  <si>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</si>
  <si>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</si>
  <si>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</si>
  <si>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</si>
  <si>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</si>
  <si>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</si>
  <si>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</si>
  <si>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</si>
  <si>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</si>
  <si>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</si>
  <si>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</si>
  <si>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</si>
  <si>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</si>
  <si>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</si>
  <si>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</si>
  <si>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</si>
  <si>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</si>
  <si>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</si>
  <si>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</si>
  <si>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</si>
  <si>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</si>
  <si>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</si>
  <si>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</si>
  <si>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</si>
  <si>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</si>
  <si>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</si>
  <si>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</si>
  <si>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</si>
  <si>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</si>
  <si>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</si>
  <si>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</si>
  <si>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</si>
  <si>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</si>
  <si>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</si>
  <si>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</si>
  <si>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</si>
  <si>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</si>
  <si>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</si>
  <si>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</si>
  <si>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</si>
  <si>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</si>
  <si>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</si>
  <si>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</si>
  <si>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</si>
  <si>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</si>
  <si>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</si>
  <si>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</si>
  <si>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</si>
  <si>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</si>
  <si>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</si>
  <si>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</si>
  <si>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</si>
  <si>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</si>
  <si>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</si>
  <si>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</si>
  <si>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</si>
  <si>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</si>
  <si>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</si>
  <si>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</si>
  <si>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</si>
  <si>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</si>
  <si>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</si>
  <si>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</si>
  <si>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</si>
  <si>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</si>
  <si>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</si>
  <si>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</si>
  <si>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</si>
  <si>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</si>
  <si>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</si>
  <si>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</si>
  <si>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</si>
  <si>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</si>
  <si>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</si>
  <si>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</si>
  <si>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</si>
  <si>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</si>
  <si>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</si>
  <si>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</si>
  <si>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</si>
  <si>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</si>
  <si>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</si>
  <si>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</si>
  <si>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</si>
  <si>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</si>
  <si>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</si>
  <si>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</si>
  <si>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</si>
  <si>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</si>
  <si>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</si>
  <si>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</si>
  <si>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</si>
  <si>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</si>
  <si>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</si>
  <si>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</si>
  <si>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</si>
  <si>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</si>
  <si>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</si>
  <si>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</si>
  <si>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</si>
  <si>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</si>
  <si>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</si>
  <si>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</si>
  <si>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</si>
  <si>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</si>
  <si>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</si>
  <si>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</si>
  <si>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</si>
  <si>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</si>
  <si>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</si>
  <si>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</si>
  <si>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</si>
  <si>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</si>
  <si>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</si>
  <si>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</si>
  <si>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</si>
  <si>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</si>
  <si>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</si>
  <si>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</si>
  <si>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</si>
  <si>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</si>
  <si>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</si>
  <si>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</si>
  <si>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</si>
  <si>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</si>
  <si>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</si>
  <si>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</si>
  <si>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</si>
  <si>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</si>
  <si>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</si>
  <si>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</si>
  <si>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</si>
  <si>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</si>
  <si>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</si>
  <si>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</si>
  <si>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</si>
  <si>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</si>
  <si>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</si>
  <si>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</si>
  <si>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</si>
  <si>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</si>
  <si>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</si>
  <si>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</si>
  <si>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</si>
  <si>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</si>
  <si>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</si>
  <si>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</si>
  <si>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</si>
  <si>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</si>
  <si>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</si>
  <si>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</si>
  <si>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</si>
  <si>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</si>
  <si>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</si>
  <si>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</si>
  <si>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</si>
  <si>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</si>
  <si>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</si>
  <si>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</si>
  <si>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</si>
  <si>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</si>
  <si>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</si>
  <si>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</si>
  <si>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</si>
  <si>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</si>
  <si>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</si>
  <si>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</si>
  <si>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</si>
  <si>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</si>
  <si>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</si>
  <si>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</si>
  <si>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</si>
  <si>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</si>
  <si>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</si>
  <si>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</si>
  <si>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</si>
  <si>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</si>
  <si>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</si>
  <si>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</si>
  <si>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</si>
  <si>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</si>
  <si>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</si>
  <si>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</si>
  <si>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</si>
  <si>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</si>
  <si>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</si>
  <si>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</si>
  <si>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</si>
  <si>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</si>
  <si>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</si>
  <si>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</si>
  <si>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</si>
  <si>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</si>
  <si>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</si>
  <si>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</si>
  <si>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</si>
  <si>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</si>
  <si>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</si>
  <si>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</si>
  <si>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</si>
  <si>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</si>
  <si>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</si>
  <si>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</si>
  <si>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</si>
  <si>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</si>
  <si>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</si>
  <si>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</si>
  <si>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</si>
  <si>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</si>
  <si>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</si>
  <si>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</si>
  <si>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</si>
  <si>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</si>
  <si>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</si>
  <si>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</si>
  <si>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</si>
  <si>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</si>
  <si>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</si>
  <si>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</si>
  <si>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</si>
  <si>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</si>
  <si>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</si>
  <si>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</si>
  <si>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</si>
  <si>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</si>
  <si>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</si>
  <si>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</si>
  <si>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</si>
  <si>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</si>
  <si>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</si>
  <si>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</si>
  <si>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</si>
  <si>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</si>
  <si>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</si>
  <si>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</si>
  <si>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</si>
  <si>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</si>
  <si>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</si>
  <si>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</si>
  <si>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</si>
  <si>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</si>
  <si>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</si>
  <si>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</si>
  <si>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</si>
  <si>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</si>
  <si>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</si>
  <si>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</si>
  <si>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</si>
  <si>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</si>
  <si>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</si>
  <si>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</si>
  <si>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</si>
  <si>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</si>
  <si>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</si>
  <si>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</si>
  <si>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</si>
  <si>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</si>
  <si>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</si>
  <si>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</si>
  <si>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</si>
  <si>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</si>
  <si>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</si>
  <si>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</si>
  <si>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</si>
  <si>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</si>
  <si>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</si>
  <si>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</si>
  <si>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</si>
  <si>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</si>
  <si>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</si>
  <si>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</si>
  <si>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</si>
  <si>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</si>
  <si>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</si>
  <si>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</si>
  <si>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</si>
  <si>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</si>
  <si>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</si>
  <si>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</si>
  <si>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</si>
  <si>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</si>
  <si>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</si>
  <si>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</si>
  <si>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</si>
  <si>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</si>
  <si>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</si>
  <si>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</si>
  <si>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</si>
  <si>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</si>
  <si>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</si>
  <si>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</si>
  <si>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</si>
  <si>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</si>
  <si>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</si>
  <si>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</si>
  <si>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</si>
  <si>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</si>
  <si>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</si>
  <si>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</si>
  <si>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</si>
  <si>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</si>
  <si>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</si>
  <si>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</si>
  <si>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</si>
  <si>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</si>
  <si>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</si>
  <si>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</si>
  <si>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</si>
  <si>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</si>
  <si>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</si>
  <si>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</si>
  <si>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</si>
  <si>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</si>
  <si>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</si>
  <si>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</si>
  <si>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</si>
  <si>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</si>
  <si>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</si>
  <si>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</si>
  <si>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</si>
  <si>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</si>
  <si>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</si>
  <si>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</si>
  <si>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</si>
  <si>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</si>
  <si>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</si>
  <si>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</si>
  <si>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</si>
  <si>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</si>
  <si>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</si>
  <si>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</si>
  <si>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</si>
  <si>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</si>
  <si>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</si>
  <si>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</si>
  <si>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</si>
  <si>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</si>
  <si>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</si>
  <si>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</si>
  <si>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</si>
  <si>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</si>
  <si>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</si>
  <si>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</si>
  <si>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</si>
  <si>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</si>
  <si>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</si>
  <si>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</si>
  <si>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</si>
  <si>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</si>
  <si>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</si>
  <si>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</si>
  <si>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</si>
  <si>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</si>
  <si>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</si>
  <si>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</si>
  <si>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</si>
  <si>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</si>
  <si>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</si>
  <si>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</si>
  <si>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</si>
  <si>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</si>
  <si>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</si>
  <si>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</si>
  <si>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</si>
  <si>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</si>
  <si>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</si>
  <si>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</si>
  <si>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</si>
  <si>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</si>
  <si>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</si>
  <si>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</si>
  <si>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</si>
  <si>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</si>
  <si>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</si>
  <si>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</si>
  <si>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</si>
  <si>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</si>
  <si>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</si>
  <si>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</si>
  <si>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</si>
  <si>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</si>
  <si>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</si>
  <si>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</si>
  <si>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</si>
  <si>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</si>
  <si>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</si>
  <si>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</si>
  <si>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</si>
  <si>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</si>
  <si>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</si>
  <si>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</si>
  <si>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</si>
  <si>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</si>
  <si>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</si>
  <si>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</si>
  <si>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</si>
  <si>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</si>
  <si>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</si>
  <si>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</si>
  <si>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</si>
  <si>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</si>
  <si>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</si>
  <si>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</si>
  <si>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</si>
  <si>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</si>
  <si>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</si>
  <si>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</si>
  <si>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</si>
  <si>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</si>
  <si>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</si>
  <si>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</si>
  <si>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</si>
  <si>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</si>
  <si>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</si>
  <si>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</si>
  <si>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</si>
  <si>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</si>
  <si>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</si>
  <si>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</si>
  <si>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</si>
  <si>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</si>
  <si>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</si>
  <si>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</si>
  <si>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</si>
  <si>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</si>
  <si>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</si>
  <si>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</si>
  <si>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</si>
  <si>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</si>
  <si>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</si>
  <si>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</si>
  <si>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</si>
  <si>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</si>
  <si>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</si>
  <si>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</si>
  <si>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</si>
  <si>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</si>
  <si>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</si>
  <si>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</si>
  <si>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</si>
  <si>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</si>
  <si>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</si>
  <si>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</si>
  <si>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</si>
  <si>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</si>
  <si>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</si>
  <si>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</si>
  <si>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</si>
  <si>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</si>
  <si>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</si>
  <si>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</si>
  <si>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</si>
  <si>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</si>
  <si>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</si>
  <si>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</si>
  <si>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</si>
  <si>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</si>
  <si>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</si>
  <si>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</si>
  <si>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</si>
  <si>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</si>
  <si>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</si>
  <si>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</si>
  <si>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</si>
  <si>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</si>
  <si>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</si>
  <si>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</si>
  <si>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</si>
  <si>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</si>
  <si>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</si>
  <si>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</si>
  <si>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</si>
  <si>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</si>
  <si>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</si>
  <si>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</si>
  <si>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</si>
  <si>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</si>
  <si>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</si>
  <si>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</si>
  <si>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</si>
  <si>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</si>
  <si>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</si>
  <si>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</si>
  <si>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</si>
  <si>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</si>
  <si>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</si>
  <si>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</si>
  <si>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</si>
  <si>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</si>
  <si>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</si>
  <si>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</si>
  <si>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</si>
  <si>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</si>
  <si>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</si>
  <si>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</si>
  <si>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</si>
  <si>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</si>
  <si>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</si>
  <si>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</si>
  <si>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</si>
  <si>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</si>
  <si>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</si>
  <si>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</si>
  <si>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</si>
  <si>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</si>
  <si>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</si>
  <si>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</si>
  <si>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</si>
  <si>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</si>
  <si>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</si>
  <si>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</si>
  <si>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</si>
  <si>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</si>
  <si>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</si>
  <si>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</si>
  <si>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</si>
  <si>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</si>
  <si>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</si>
  <si>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</si>
  <si>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</si>
  <si>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</si>
  <si>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</si>
  <si>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</si>
  <si>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</si>
  <si>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</si>
  <si>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</si>
  <si>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</si>
  <si>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</si>
  <si>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</si>
  <si>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</si>
  <si>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</si>
  <si>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</si>
  <si>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</si>
  <si>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</si>
  <si>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</si>
  <si>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</si>
  <si>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</si>
  <si>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</si>
  <si>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</si>
  <si>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</si>
  <si>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</si>
  <si>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</si>
  <si>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</si>
  <si>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</si>
  <si>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</si>
  <si>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</si>
  <si>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</si>
  <si>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</si>
  <si>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</si>
  <si>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</si>
  <si>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</si>
  <si>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</si>
  <si>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</si>
  <si>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</si>
  <si>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</si>
  <si>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</si>
  <si>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</si>
  <si>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</si>
  <si>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</si>
  <si>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</si>
  <si>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</si>
  <si>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</si>
  <si>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</si>
  <si>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</si>
  <si>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</si>
  <si>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</si>
  <si>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</si>
  <si>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</si>
  <si>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</si>
  <si>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</si>
  <si>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</si>
  <si>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</si>
  <si>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</si>
  <si>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</si>
  <si>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</si>
  <si>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</si>
  <si>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</si>
  <si>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</si>
  <si>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</si>
  <si>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</si>
  <si>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</si>
  <si>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</si>
  <si>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</si>
  <si>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</si>
  <si>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</si>
  <si>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</si>
  <si>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</si>
  <si>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</si>
  <si>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</si>
  <si>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</si>
  <si>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</si>
  <si>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</si>
  <si>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</si>
  <si>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</si>
  <si>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</si>
  <si>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</si>
  <si>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</si>
  <si>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</si>
  <si>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</si>
  <si>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</si>
  <si>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</si>
  <si>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</si>
  <si>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</si>
  <si>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</si>
  <si>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</si>
  <si>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</si>
  <si>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</si>
  <si>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</si>
  <si>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</si>
  <si>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</si>
  <si>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</si>
  <si>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</si>
  <si>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</si>
  <si>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</si>
  <si>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</si>
  <si>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</si>
  <si>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</si>
  <si>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</si>
  <si>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</si>
  <si>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</si>
  <si>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</si>
  <si>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</si>
  <si>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</si>
  <si>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</si>
  <si>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</si>
  <si>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</si>
  <si>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</si>
  <si>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</si>
  <si>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</si>
  <si>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</si>
  <si>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</si>
  <si>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</si>
  <si>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</si>
  <si>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</si>
  <si>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</si>
  <si>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</si>
  <si>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</si>
  <si>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</si>
  <si>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</si>
  <si>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</si>
  <si>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</si>
  <si>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</si>
  <si>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</si>
  <si>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</si>
  <si>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</si>
  <si>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</si>
  <si>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</si>
  <si>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</si>
  <si>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</si>
  <si>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</si>
  <si>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</si>
  <si>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</si>
  <si>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</si>
  <si>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</si>
  <si>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</si>
  <si>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</si>
  <si>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</si>
  <si>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</si>
  <si>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</si>
  <si>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</si>
  <si>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</si>
  <si>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</si>
  <si>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</si>
  <si>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</si>
  <si>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</si>
  <si>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</si>
  <si>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</si>
  <si>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</si>
  <si>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</si>
  <si>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</si>
  <si>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</si>
  <si>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</si>
  <si>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</si>
  <si>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</si>
  <si>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</si>
  <si>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</si>
  <si>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</si>
  <si>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</si>
  <si>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</si>
  <si>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</si>
  <si>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</si>
  <si>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</si>
  <si>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</si>
  <si>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</si>
  <si>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</si>
  <si>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</si>
  <si>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</si>
  <si>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</si>
  <si>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</si>
  <si>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</si>
  <si>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</si>
  <si>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</si>
  <si>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</si>
  <si>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</si>
  <si>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</si>
  <si>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</si>
  <si>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</si>
  <si>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</si>
  <si>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</si>
  <si>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</si>
  <si>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</si>
  <si>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</si>
  <si>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</si>
  <si>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</si>
  <si>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</si>
  <si>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</si>
  <si>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</si>
  <si>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</si>
  <si>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</si>
  <si>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</si>
  <si>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</si>
  <si>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</si>
  <si>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</si>
  <si>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</si>
  <si>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</si>
  <si>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</si>
  <si>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</si>
  <si>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</si>
  <si>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</si>
  <si>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</si>
  <si>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</si>
  <si>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</si>
  <si>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</si>
  <si>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</si>
  <si>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</si>
  <si>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</si>
  <si>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</si>
  <si>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</si>
  <si>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</si>
  <si>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</si>
  <si>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</si>
  <si>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</si>
  <si>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</si>
  <si>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</si>
  <si>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</si>
  <si>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</si>
  <si>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</si>
  <si>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</si>
  <si>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</si>
  <si>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</si>
  <si>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</si>
  <si>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</si>
  <si>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</si>
  <si>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</si>
  <si>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</si>
  <si>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</si>
  <si>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</si>
  <si>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</si>
  <si>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</si>
  <si>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</si>
  <si>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</si>
  <si>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</si>
  <si>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</si>
  <si>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</si>
  <si>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</si>
  <si>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</si>
  <si>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</si>
  <si>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</si>
  <si>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</si>
  <si>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</si>
  <si>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</si>
  <si>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</si>
  <si>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</si>
  <si>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</si>
  <si>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</si>
  <si>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</si>
  <si>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</si>
  <si>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</si>
  <si>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</si>
  <si>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</si>
  <si>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</si>
  <si>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</si>
  <si>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</si>
  <si>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</si>
  <si>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</si>
  <si>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</si>
  <si>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</si>
  <si>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</si>
  <si>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</si>
  <si>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</si>
  <si>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</si>
  <si>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</si>
  <si>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</si>
  <si>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</si>
  <si>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</si>
  <si>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</si>
  <si>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</si>
  <si>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</si>
  <si>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</si>
  <si>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</si>
  <si>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</si>
  <si>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</si>
  <si>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</si>
  <si>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</si>
  <si>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</si>
  <si>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</si>
  <si>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</si>
  <si>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</si>
  <si>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</si>
  <si>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</si>
  <si>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</si>
  <si>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</si>
  <si>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</si>
  <si>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</si>
  <si>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</si>
  <si>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</si>
  <si>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</si>
  <si>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</si>
  <si>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</si>
  <si>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</si>
  <si>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</si>
  <si>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</si>
  <si>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</si>
  <si>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</si>
  <si>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</si>
  <si>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</si>
  <si>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</si>
  <si>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</si>
  <si>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</si>
  <si>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</si>
  <si>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</si>
  <si>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</si>
  <si>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</si>
  <si>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</si>
  <si>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</si>
  <si>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</si>
  <si>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</si>
  <si>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</si>
  <si>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</si>
  <si>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</si>
  <si>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</si>
  <si>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</si>
  <si>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</si>
  <si>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</si>
  <si>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</si>
  <si>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</si>
  <si>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</si>
  <si>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</si>
  <si>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</si>
  <si>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</si>
  <si>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</si>
  <si>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</si>
  <si>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</si>
  <si>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</si>
  <si>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</si>
  <si>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</si>
  <si>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</si>
  <si>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</si>
  <si>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</si>
  <si>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</si>
  <si>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</si>
  <si>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</si>
  <si>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</si>
  <si>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</si>
  <si>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</si>
  <si>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</si>
  <si>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</si>
  <si>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</si>
  <si>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</si>
  <si>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</si>
  <si>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</si>
  <si>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</si>
  <si>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</si>
  <si>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</si>
  <si>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</si>
  <si>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</si>
  <si>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</si>
  <si>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</si>
  <si>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</si>
  <si>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</si>
  <si>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</si>
  <si>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</si>
  <si>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</si>
  <si>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</si>
  <si>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</si>
  <si>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</si>
  <si>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</si>
  <si>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</si>
  <si>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</si>
  <si>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</si>
  <si>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</si>
  <si>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</si>
  <si>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</si>
  <si>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</si>
  <si>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</si>
  <si>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</si>
  <si>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</si>
  <si>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</si>
  <si>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</si>
  <si>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</si>
  <si>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</si>
  <si>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</si>
  <si>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</si>
  <si>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</si>
  <si>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</si>
  <si>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</si>
  <si>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</si>
  <si>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</si>
  <si>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</si>
  <si>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</si>
  <si>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</si>
  <si>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</si>
  <si>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</si>
  <si>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</si>
  <si>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</si>
  <si>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</si>
  <si>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</si>
  <si>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</si>
  <si>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</si>
  <si>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</si>
  <si>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</si>
  <si>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</si>
  <si>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</si>
  <si>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</si>
  <si>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</si>
  <si>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</si>
  <si>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</si>
  <si>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</si>
  <si>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</si>
  <si>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</si>
  <si>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</si>
  <si>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</si>
  <si>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</si>
  <si>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</si>
  <si>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</si>
  <si>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</si>
  <si>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</si>
  <si>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</si>
  <si>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</si>
  <si>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</si>
  <si>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</si>
  <si>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</si>
  <si>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</si>
  <si>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</si>
  <si>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</si>
  <si>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</si>
  <si>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</si>
  <si>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</si>
  <si>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</si>
  <si>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</si>
  <si>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</si>
  <si>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</si>
  <si>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</si>
  <si>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</si>
  <si>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</si>
  <si>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</si>
  <si>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</si>
  <si>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</si>
  <si>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</si>
  <si>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</si>
  <si>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</si>
  <si>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</si>
  <si>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</si>
  <si>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</si>
  <si>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</si>
  <si>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</si>
  <si>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</si>
  <si>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</si>
  <si>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</si>
  <si>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</si>
  <si>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</si>
  <si>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</si>
  <si>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</si>
  <si>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</si>
  <si>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</si>
  <si>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</si>
  <si>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</si>
  <si>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</si>
  <si>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</si>
  <si>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</si>
  <si>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</si>
  <si>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</si>
  <si>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</si>
  <si>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</si>
  <si>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</si>
  <si>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</si>
  <si>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</si>
  <si>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</si>
  <si>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</si>
  <si>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</si>
  <si>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</si>
  <si>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</si>
  <si>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</si>
  <si>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</si>
  <si>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</si>
  <si>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</si>
  <si>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</si>
  <si>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</si>
  <si>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</si>
  <si>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</si>
  <si>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</si>
  <si>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</si>
  <si>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</si>
  <si>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</si>
  <si>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</si>
  <si>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</si>
  <si>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</si>
  <si>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</si>
  <si>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</si>
  <si>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</si>
  <si>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</si>
  <si>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</si>
  <si>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</si>
  <si>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</si>
  <si>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</si>
  <si>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</si>
  <si>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</si>
  <si>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</si>
  <si>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</si>
  <si>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</si>
  <si>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</si>
  <si>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</si>
  <si>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</si>
  <si>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</si>
  <si>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</si>
  <si>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</si>
  <si>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</si>
  <si>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</si>
  <si>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</si>
  <si>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</si>
  <si>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</si>
  <si>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</si>
  <si>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</si>
  <si>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</si>
  <si>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</si>
  <si>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</si>
  <si>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</si>
  <si>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</si>
  <si>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</si>
  <si>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</si>
  <si>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</si>
  <si>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</si>
  <si>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</si>
  <si>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</si>
  <si>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</si>
  <si>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</si>
  <si>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</si>
  <si>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</si>
  <si>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</si>
  <si>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</si>
  <si>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</si>
  <si>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</si>
  <si>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</si>
  <si>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</si>
  <si>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</si>
  <si>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</si>
  <si>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</si>
  <si>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</si>
  <si>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</si>
  <si>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</si>
  <si>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</si>
  <si>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</si>
  <si>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</si>
  <si>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</si>
  <si>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</si>
  <si>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</si>
  <si>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</si>
  <si>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</si>
  <si>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</si>
  <si>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</si>
  <si>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</si>
  <si>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</si>
  <si>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</si>
  <si>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</si>
  <si>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</si>
  <si>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</si>
  <si>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</si>
  <si>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</si>
  <si>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</si>
  <si>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</si>
  <si>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</si>
  <si>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</si>
  <si>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</si>
  <si>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</si>
  <si>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</si>
  <si>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</si>
  <si>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</si>
  <si>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</si>
  <si>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</si>
  <si>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</si>
  <si>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</si>
  <si>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</si>
  <si>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</si>
  <si>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</si>
  <si>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</si>
  <si>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</si>
  <si>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</si>
  <si>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</si>
  <si>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</si>
  <si>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</si>
  <si>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</si>
  <si>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</si>
  <si>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</si>
  <si>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</si>
  <si>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</si>
  <si>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</si>
  <si>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</si>
  <si>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</si>
  <si>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</si>
  <si>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</si>
  <si>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</si>
  <si>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</si>
  <si>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</si>
  <si>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</si>
  <si>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</si>
  <si>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</si>
  <si>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</si>
  <si>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</si>
  <si>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</si>
  <si>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</si>
  <si>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</si>
  <si>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</si>
  <si>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</si>
  <si>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</si>
  <si>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</si>
  <si>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</si>
  <si>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</si>
  <si>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</si>
  <si>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</si>
  <si>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</si>
  <si>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</si>
  <si>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</si>
  <si>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</si>
  <si>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</si>
  <si>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</si>
  <si>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</si>
  <si>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</si>
  <si>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</si>
  <si>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</si>
  <si>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</si>
  <si>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</si>
  <si>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</si>
  <si>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</si>
  <si>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</si>
  <si>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</si>
  <si>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</si>
  <si>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</si>
  <si>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</si>
  <si>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</si>
  <si>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</si>
  <si>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</si>
  <si>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</si>
  <si>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</si>
  <si>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</si>
  <si>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</si>
  <si>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</si>
  <si>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</si>
  <si>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</si>
  <si>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</si>
  <si>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</si>
  <si>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</si>
  <si>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</si>
  <si>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</si>
  <si>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</si>
  <si>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</si>
  <si>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</si>
  <si>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</si>
  <si>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</si>
  <si>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</si>
  <si>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</si>
  <si>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</si>
  <si>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</si>
  <si>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</si>
  <si>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</si>
  <si>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</si>
  <si>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</si>
  <si>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</si>
  <si>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</si>
  <si>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</si>
  <si>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</si>
  <si>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</si>
  <si>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</si>
  <si>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</si>
  <si>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</si>
  <si>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</si>
  <si>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</si>
  <si>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</si>
  <si>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</si>
  <si>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</si>
  <si>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</si>
  <si>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</si>
  <si>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</si>
  <si>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</si>
  <si>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</si>
  <si>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</si>
  <si>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</si>
  <si>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</si>
  <si>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</si>
  <si>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</si>
  <si>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</si>
  <si>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</si>
  <si>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</si>
  <si>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</si>
  <si>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</si>
  <si>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</si>
  <si>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</si>
  <si>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</si>
  <si>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</si>
  <si>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</si>
  <si>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</si>
  <si>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</si>
  <si>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</si>
  <si>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</si>
  <si>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</si>
  <si>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</si>
  <si>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</si>
  <si>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</si>
  <si>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</si>
  <si>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</si>
  <si>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</si>
  <si>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</si>
  <si>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</si>
  <si>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</si>
  <si>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</si>
  <si>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</si>
  <si>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</si>
  <si>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</si>
  <si>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</si>
  <si>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</si>
  <si>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</si>
  <si>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</si>
  <si>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</si>
  <si>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</si>
  <si>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</si>
  <si>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</si>
  <si>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</si>
  <si>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</si>
  <si>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</si>
  <si>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</si>
  <si>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</si>
  <si>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</si>
  <si>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</si>
  <si>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</si>
  <si>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</si>
  <si>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</si>
  <si>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</si>
  <si>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</si>
  <si>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</si>
  <si>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</si>
  <si>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</si>
  <si>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</si>
  <si>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</si>
  <si>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</si>
  <si>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</si>
  <si>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</si>
  <si>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</si>
  <si>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</si>
  <si>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</si>
  <si>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</si>
  <si>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</si>
  <si>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</si>
  <si>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</si>
  <si>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</si>
  <si>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</si>
  <si>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</si>
  <si>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</si>
  <si>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</si>
  <si>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</si>
  <si>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</si>
  <si>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</si>
  <si>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</si>
  <si>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</si>
  <si>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</si>
  <si>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</si>
  <si>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</si>
  <si>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</si>
  <si>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</si>
  <si>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</si>
  <si>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</si>
  <si>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</si>
  <si>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</si>
  <si>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</si>
  <si>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</si>
  <si>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</si>
  <si>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</si>
  <si>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</si>
  <si>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</si>
  <si>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</si>
  <si>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</si>
  <si>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</si>
  <si>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</si>
  <si>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</si>
  <si>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</si>
  <si>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</si>
  <si>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</si>
  <si>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</si>
  <si>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</si>
  <si>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</si>
  <si>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</si>
  <si>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</si>
  <si>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</si>
  <si>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</si>
  <si>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</si>
  <si>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</si>
  <si>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</si>
  <si>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</si>
  <si>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</si>
  <si>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</si>
  <si>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</si>
  <si>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</si>
  <si>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</si>
  <si>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</si>
  <si>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</si>
  <si>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</si>
  <si>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</si>
  <si>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</si>
  <si>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</si>
  <si>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</si>
  <si>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</si>
  <si>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</si>
  <si>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</si>
  <si>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</si>
  <si>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</si>
  <si>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</si>
  <si>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</si>
  <si>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</si>
  <si>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</si>
  <si>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</si>
  <si>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</si>
  <si>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</si>
  <si>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</si>
  <si>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</si>
  <si>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</si>
  <si>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</si>
  <si>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</si>
  <si>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</si>
  <si>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</si>
  <si>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</si>
  <si>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</si>
  <si>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</si>
  <si>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</si>
  <si>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</si>
  <si>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</si>
  <si>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</si>
  <si>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</si>
  <si>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</si>
  <si>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</si>
  <si>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</si>
  <si>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</si>
  <si>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</si>
  <si>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</si>
  <si>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</si>
  <si>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</si>
  <si>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</si>
  <si>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</si>
  <si>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</si>
  <si>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</si>
  <si>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</si>
  <si>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</si>
  <si>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</si>
  <si>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</si>
  <si>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</si>
  <si>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</si>
  <si>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</si>
  <si>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</si>
  <si>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</si>
  <si>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</si>
  <si>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</si>
  <si>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</si>
  <si>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</si>
  <si>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</si>
  <si>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</si>
  <si>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</si>
  <si>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</si>
  <si>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</si>
  <si>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</si>
  <si>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</si>
  <si>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</si>
  <si>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</si>
  <si>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</si>
  <si>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</si>
  <si>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</si>
  <si>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</si>
  <si>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</si>
  <si>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</si>
  <si>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</si>
  <si>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</si>
  <si>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</si>
  <si>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</si>
  <si>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</si>
  <si>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</si>
  <si>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</si>
  <si>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</si>
  <si>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</si>
  <si>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</si>
  <si>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</si>
  <si>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</si>
  <si>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</si>
  <si>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</si>
  <si>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</si>
  <si>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</si>
  <si>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</si>
  <si>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</si>
  <si>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</si>
  <si>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</si>
  <si>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</si>
  <si>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</si>
  <si>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</si>
  <si>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</si>
  <si>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</si>
  <si>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</si>
  <si>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</si>
  <si>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</si>
  <si>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</si>
  <si>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</si>
  <si>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</si>
  <si>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</si>
  <si>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</si>
  <si>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</si>
  <si>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</si>
  <si>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</si>
  <si>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</si>
  <si>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</si>
  <si>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</si>
  <si>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</si>
  <si>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</si>
  <si>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</si>
  <si>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</si>
  <si>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</si>
  <si>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</si>
  <si>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</si>
  <si>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</si>
  <si>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</si>
  <si>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</si>
  <si>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</si>
  <si>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</si>
  <si>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</si>
  <si>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</si>
  <si>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</si>
  <si>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</si>
  <si>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</si>
  <si>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</si>
  <si>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</si>
  <si>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</si>
  <si>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</si>
  <si>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</si>
  <si>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</si>
  <si>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</si>
  <si>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</si>
  <si>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</si>
  <si>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</si>
  <si>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</si>
  <si>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</si>
  <si>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</si>
  <si>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</si>
  <si>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</si>
  <si>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</si>
  <si>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</si>
  <si>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</si>
  <si>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</si>
  <si>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</si>
  <si>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</si>
  <si>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</si>
  <si>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</si>
  <si>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</si>
  <si>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</si>
  <si>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</si>
  <si>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</si>
  <si>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</si>
  <si>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</si>
  <si>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</si>
  <si>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</si>
  <si>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</si>
  <si>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</si>
  <si>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</si>
  <si>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</si>
  <si>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</si>
  <si>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</si>
  <si>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</si>
  <si>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</si>
  <si>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</si>
  <si>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</si>
  <si>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</si>
  <si>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</si>
  <si>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</si>
  <si>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</si>
  <si>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</si>
  <si>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</si>
  <si>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</si>
  <si>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</si>
  <si>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</si>
  <si>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</si>
  <si>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</si>
  <si>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</si>
  <si>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</si>
  <si>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</si>
  <si>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</si>
  <si>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</si>
  <si>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</si>
  <si>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</si>
  <si>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</si>
  <si>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</si>
  <si>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</si>
  <si>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</si>
  <si>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</si>
  <si>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</si>
  <si>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</si>
  <si>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</si>
  <si>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</si>
  <si>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</si>
  <si>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</si>
  <si>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</si>
  <si>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</si>
  <si>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</si>
  <si>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</si>
  <si>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</si>
  <si>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</si>
  <si>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</si>
  <si>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</si>
  <si>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</si>
  <si>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</si>
  <si>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</si>
  <si>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</si>
  <si>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</si>
  <si>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</si>
  <si>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</si>
  <si>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</si>
  <si>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</si>
  <si>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</si>
  <si>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</si>
  <si>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</si>
  <si>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</si>
  <si>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</si>
  <si>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</si>
  <si>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</si>
  <si>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</si>
  <si>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</si>
  <si>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</si>
  <si>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</si>
  <si>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</si>
  <si>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</si>
  <si>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</si>
  <si>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</si>
  <si>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</si>
  <si>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</si>
  <si>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</si>
  <si>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</si>
  <si>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</si>
  <si>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</si>
  <si>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</si>
  <si>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</si>
  <si>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</si>
  <si>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</si>
  <si>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</si>
  <si>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</si>
  <si>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</si>
  <si>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</si>
  <si>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</si>
  <si>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</si>
  <si>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</si>
  <si>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</si>
  <si>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</si>
  <si>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</si>
  <si>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</si>
  <si>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</si>
  <si>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</si>
  <si>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</si>
  <si>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</si>
  <si>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</si>
  <si>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</si>
  <si>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</si>
  <si>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</si>
  <si>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</si>
  <si>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</si>
  <si>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</si>
  <si>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</si>
  <si>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</si>
  <si>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</si>
  <si>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</si>
  <si>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</si>
  <si>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</si>
  <si>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</si>
  <si>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</si>
  <si>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</si>
  <si>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</si>
  <si>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</si>
  <si>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</si>
  <si>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</si>
  <si>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</si>
  <si>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</si>
  <si>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</si>
  <si>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</si>
  <si>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</si>
  <si>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</si>
  <si>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</si>
  <si>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</si>
  <si>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</si>
  <si>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</si>
  <si>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</si>
  <si>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</si>
  <si>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</si>
  <si>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</si>
  <si>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</si>
  <si>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</si>
  <si>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</si>
  <si>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</si>
  <si>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</si>
  <si>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</si>
  <si>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</si>
  <si>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</si>
  <si>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</si>
  <si>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</si>
  <si>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</si>
  <si>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</si>
  <si>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</si>
  <si>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</si>
  <si>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</si>
  <si>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</si>
  <si>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</si>
  <si>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</si>
  <si>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</si>
  <si>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</si>
  <si>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</si>
  <si>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</si>
  <si>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</si>
  <si>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</si>
  <si>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</si>
  <si>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</si>
  <si>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</si>
  <si>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</si>
  <si>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</si>
  <si>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</si>
  <si>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</si>
  <si>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</si>
  <si>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</si>
  <si>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</si>
  <si>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</si>
  <si>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</si>
  <si>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</si>
  <si>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</si>
  <si>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</si>
  <si>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</si>
  <si>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</si>
  <si>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</si>
  <si>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</si>
  <si>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</si>
  <si>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</si>
  <si>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</si>
  <si>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</si>
  <si>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</si>
  <si>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</si>
  <si>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</si>
  <si>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</si>
  <si>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</si>
  <si>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</si>
  <si>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</si>
  <si>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</si>
  <si>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</si>
  <si>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</si>
  <si>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</si>
  <si>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</si>
  <si>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</si>
  <si>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</si>
  <si>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</si>
  <si>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</si>
  <si>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</si>
  <si>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</si>
  <si>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</si>
  <si>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</si>
  <si>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</si>
  <si>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</si>
  <si>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</si>
  <si>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</si>
  <si>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</si>
  <si>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</si>
  <si>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</si>
  <si>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</si>
  <si>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</si>
  <si>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</si>
  <si>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</si>
  <si>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</si>
  <si>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</si>
  <si>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</si>
  <si>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</si>
  <si>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</si>
  <si>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</si>
  <si>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</si>
  <si>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</si>
  <si>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</si>
  <si>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</si>
  <si>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</si>
  <si>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</si>
  <si>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</si>
  <si>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</si>
  <si>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</si>
  <si>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</si>
  <si>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</si>
  <si>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</si>
  <si>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</si>
  <si>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</si>
  <si>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</si>
  <si>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</si>
  <si>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</si>
  <si>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</si>
  <si>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</si>
  <si>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</si>
  <si>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</si>
  <si>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</si>
  <si>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</si>
  <si>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</si>
  <si>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</si>
  <si>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</si>
  <si>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</si>
  <si>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</si>
  <si>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</si>
  <si>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</si>
  <si>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</si>
  <si>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</si>
  <si>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</si>
  <si>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</si>
  <si>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</si>
  <si>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</si>
  <si>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</si>
  <si>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</si>
  <si>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</si>
  <si>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</si>
  <si>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</si>
  <si>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</si>
  <si>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</si>
  <si>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</si>
  <si>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</si>
  <si>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</si>
  <si>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</si>
  <si>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</si>
  <si>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</si>
  <si>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</si>
  <si>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</si>
  <si>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</si>
  <si>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</si>
  <si>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</si>
  <si>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</si>
  <si>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</si>
  <si>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</si>
  <si>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</si>
  <si>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</si>
  <si>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</si>
  <si>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</si>
  <si>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</si>
  <si>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</si>
  <si>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</si>
  <si>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</si>
  <si>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</si>
  <si>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</si>
  <si>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</si>
  <si>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</si>
  <si>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</si>
  <si>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</si>
  <si>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</si>
  <si>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</si>
  <si>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</si>
  <si>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</si>
  <si>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</si>
  <si>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</si>
  <si>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</si>
  <si>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</si>
  <si>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</si>
  <si>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</si>
  <si>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</si>
  <si>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</si>
  <si>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</si>
  <si>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</si>
  <si>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</si>
  <si>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</si>
  <si>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</si>
  <si>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</si>
  <si>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</si>
  <si>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</si>
  <si>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</si>
  <si>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</si>
  <si>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</si>
  <si>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</si>
  <si>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</si>
  <si>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</si>
  <si>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</si>
  <si>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</si>
  <si>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</si>
  <si>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</si>
  <si>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</si>
  <si>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</si>
  <si>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</si>
  <si>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</si>
  <si>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</si>
  <si>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</si>
  <si>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</si>
  <si>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</si>
  <si>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</si>
  <si>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</si>
  <si>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</si>
  <si>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</si>
  <si>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</si>
  <si>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</si>
  <si>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</si>
  <si>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</si>
  <si>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</si>
  <si>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</si>
  <si>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</si>
  <si>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</si>
  <si>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</si>
  <si>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</si>
  <si>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</si>
  <si>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</si>
  <si>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</si>
  <si>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</si>
  <si>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</si>
  <si>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</si>
  <si>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</si>
  <si>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</si>
  <si>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</si>
  <si>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</si>
  <si>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</si>
  <si>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</si>
  <si>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</si>
  <si>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</si>
  <si>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</si>
  <si>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</si>
  <si>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</si>
  <si>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</si>
  <si>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</si>
  <si>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</si>
  <si>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</si>
  <si>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</si>
  <si>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</si>
  <si>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</si>
  <si>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</si>
  <si>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</si>
  <si>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</si>
  <si>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</si>
  <si>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</si>
  <si>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</si>
  <si>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</si>
  <si>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</si>
  <si>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</si>
  <si>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</si>
  <si>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</si>
  <si>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</si>
  <si>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</si>
  <si>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</si>
  <si>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</si>
  <si>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</si>
  <si>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</si>
  <si>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</si>
  <si>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</si>
  <si>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</si>
  <si>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</si>
  <si>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</si>
  <si>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</si>
  <si>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</si>
  <si>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</si>
  <si>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</si>
  <si>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</si>
  <si>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</si>
  <si>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</si>
  <si>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</si>
  <si>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</si>
  <si>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</si>
  <si>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</si>
  <si>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</si>
  <si>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</si>
  <si>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</si>
  <si>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</si>
  <si>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</si>
  <si>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</si>
  <si>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</si>
  <si>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</si>
  <si>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</si>
  <si>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</si>
  <si>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</si>
  <si>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</si>
  <si>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</si>
  <si>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</si>
  <si>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</si>
  <si>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</si>
  <si>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</si>
  <si>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</si>
  <si>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</si>
  <si>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</si>
  <si>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</si>
  <si>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</si>
  <si>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</si>
  <si>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</si>
  <si>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</si>
  <si>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</si>
  <si>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</si>
  <si>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</si>
  <si>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</si>
  <si>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</si>
  <si>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</si>
  <si>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</si>
  <si>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</si>
  <si>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</si>
  <si>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</si>
  <si>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</si>
  <si>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</si>
  <si>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</si>
  <si>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</si>
  <si>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</si>
  <si>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</si>
  <si>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</si>
  <si>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</si>
  <si>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</si>
  <si>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</si>
  <si>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</si>
  <si>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</si>
  <si>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</si>
  <si>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</si>
  <si>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</si>
  <si>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</si>
  <si>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</si>
  <si>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</si>
  <si>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</si>
  <si>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</si>
  <si>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</si>
  <si>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</si>
  <si>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</si>
  <si>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</si>
  <si>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</si>
  <si>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</si>
  <si>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</si>
  <si>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</si>
  <si>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</si>
  <si>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</si>
  <si>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</si>
  <si>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</si>
  <si>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</si>
  <si>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</si>
  <si>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</si>
  <si>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</si>
  <si>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</si>
  <si>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</si>
  <si>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</si>
  <si>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</si>
  <si>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</si>
  <si>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</si>
  <si>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</si>
  <si>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</si>
  <si>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</si>
  <si>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</si>
  <si>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</si>
  <si>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</si>
  <si>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</si>
  <si>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</si>
  <si>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</si>
  <si>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</si>
  <si>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</si>
  <si>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</si>
  <si>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</si>
  <si>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</si>
  <si>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</si>
  <si>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</si>
  <si>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</si>
  <si>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</si>
  <si>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</si>
  <si>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</si>
  <si>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</si>
  <si>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</si>
  <si>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</si>
  <si>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</si>
  <si>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</si>
  <si>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</si>
  <si>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</si>
  <si>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</si>
  <si>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</si>
  <si>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</si>
  <si>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</si>
  <si>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</si>
  <si>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</si>
  <si>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</si>
  <si>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</si>
  <si>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</si>
  <si>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</si>
  <si>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</si>
  <si>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</si>
  <si>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</si>
  <si>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</si>
  <si>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</si>
  <si>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</si>
  <si>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</si>
  <si>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</si>
  <si>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</si>
  <si>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</si>
  <si>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</si>
  <si>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</si>
  <si>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</si>
  <si>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</si>
  <si>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</si>
  <si>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</si>
  <si>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</si>
  <si>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</si>
  <si>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</si>
  <si>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</si>
  <si>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</si>
  <si>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</si>
  <si>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</si>
  <si>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</si>
  <si>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</si>
  <si>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</si>
  <si>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</si>
  <si>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</si>
  <si>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</si>
  <si>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</si>
  <si>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</si>
  <si>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</si>
  <si>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</si>
  <si>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</si>
  <si>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</si>
  <si>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</si>
  <si>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</si>
  <si>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</si>
  <si>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</si>
  <si>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</si>
  <si>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</si>
  <si>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</si>
  <si>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</si>
  <si>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</si>
  <si>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</si>
  <si>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</si>
  <si>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</si>
  <si>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</si>
  <si>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</si>
  <si>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</si>
  <si>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</si>
  <si>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</si>
  <si>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</si>
  <si>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</si>
  <si>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</si>
  <si>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</si>
  <si>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</si>
  <si>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</si>
  <si>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</si>
  <si>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</si>
  <si>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</si>
  <si>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</si>
  <si>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</si>
  <si>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</si>
  <si>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</si>
  <si>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</si>
  <si>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</si>
  <si>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</si>
  <si>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</si>
  <si>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</si>
  <si>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</si>
  <si>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</si>
  <si>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</si>
  <si>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</si>
  <si>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</si>
  <si>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</si>
  <si>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</si>
  <si>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</si>
  <si>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</si>
  <si>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</si>
  <si>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</si>
  <si>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</si>
  <si>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</si>
  <si>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</si>
  <si>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</si>
  <si>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</si>
  <si>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</si>
  <si>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</si>
  <si>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</si>
  <si>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</si>
  <si>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</si>
  <si>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</si>
  <si>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</si>
  <si>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</si>
  <si>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</si>
  <si>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</si>
  <si>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</si>
  <si>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</si>
  <si>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</si>
  <si>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</si>
  <si>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</si>
  <si>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</si>
  <si>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</si>
  <si>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</si>
  <si>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</si>
  <si>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</si>
  <si>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</si>
  <si>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</si>
  <si>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</si>
  <si>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</si>
  <si>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</si>
  <si>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</si>
  <si>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</si>
  <si>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</si>
  <si>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</si>
  <si>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</si>
  <si>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</si>
  <si>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</si>
  <si>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</si>
  <si>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</si>
  <si>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</si>
  <si>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</si>
  <si>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</si>
  <si>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</si>
  <si>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</si>
  <si>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</si>
  <si>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</si>
  <si>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</si>
  <si>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</si>
  <si>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</si>
  <si>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</si>
  <si>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</si>
  <si>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</si>
  <si>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</si>
  <si>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</si>
  <si>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</si>
  <si>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</si>
  <si>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</si>
  <si>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</si>
  <si>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</si>
  <si>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</si>
  <si>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</si>
  <si>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</si>
  <si>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</si>
  <si>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</si>
  <si>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</si>
  <si>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</si>
  <si>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</si>
  <si>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</si>
  <si>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</si>
  <si>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</si>
  <si>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</si>
  <si>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</si>
  <si>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</si>
  <si>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</si>
  <si>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</si>
  <si>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</si>
  <si>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</si>
  <si>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</si>
  <si>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</si>
  <si>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</si>
  <si>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</si>
  <si>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</si>
  <si>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</si>
  <si>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</si>
  <si>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</si>
  <si>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</si>
  <si>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</si>
  <si>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</si>
  <si>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</si>
  <si>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</si>
  <si>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</si>
  <si>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</si>
  <si>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</si>
  <si>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</si>
  <si>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</si>
  <si>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</si>
  <si>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</si>
  <si>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</si>
  <si>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</si>
  <si>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</si>
  <si>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</si>
  <si>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</si>
  <si>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</si>
  <si>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</si>
  <si>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</si>
  <si>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</si>
  <si>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</si>
  <si>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</si>
  <si>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</si>
  <si>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</si>
  <si>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</si>
  <si>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</si>
  <si>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</si>
  <si>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</si>
  <si>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</si>
  <si>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</si>
  <si>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</si>
  <si>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</si>
  <si>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</si>
  <si>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</si>
  <si>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</si>
  <si>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</si>
  <si>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</si>
  <si>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</si>
  <si>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</si>
  <si>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</si>
  <si>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</si>
  <si>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</si>
  <si>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</si>
  <si>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</si>
  <si>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</si>
  <si>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</si>
  <si>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</si>
  <si>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</si>
  <si>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</si>
  <si>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</si>
  <si>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</si>
  <si>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</si>
  <si>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</si>
  <si>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</si>
  <si>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</si>
  <si>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</si>
  <si>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</si>
  <si>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</si>
  <si>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</si>
  <si>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</si>
  <si>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</si>
  <si>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</si>
  <si>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</si>
  <si>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</si>
  <si>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</si>
  <si>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</si>
  <si>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</si>
  <si>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</si>
  <si>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</si>
  <si>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</si>
  <si>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</si>
  <si>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</si>
  <si>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</si>
  <si>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</si>
  <si>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</si>
  <si>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</si>
  <si>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</si>
  <si>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</si>
  <si>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</si>
  <si>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</si>
  <si>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</si>
  <si>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</si>
  <si>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</si>
  <si>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</si>
  <si>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</si>
  <si>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</si>
  <si>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</si>
  <si>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</si>
  <si>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</si>
  <si>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</si>
  <si>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</si>
  <si>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</si>
  <si>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</si>
  <si>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</si>
  <si>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</si>
  <si>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</si>
  <si>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</si>
  <si>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</si>
  <si>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</si>
  <si>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</si>
  <si>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</si>
  <si>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</si>
  <si>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</si>
  <si>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</si>
  <si>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</si>
  <si>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</si>
  <si>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</si>
  <si>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</si>
  <si>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</si>
  <si>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</si>
  <si>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</si>
  <si>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</si>
  <si>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</si>
  <si>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</si>
  <si>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</si>
  <si>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</si>
  <si>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</si>
  <si>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</si>
  <si>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</si>
  <si>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</si>
  <si>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</si>
  <si>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</si>
  <si>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</si>
  <si>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</si>
  <si>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</si>
  <si>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</si>
  <si>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</si>
  <si>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</si>
  <si>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</si>
  <si>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</si>
  <si>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</si>
  <si>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</si>
  <si>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</si>
  <si>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</si>
  <si>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</si>
  <si>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</si>
  <si>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</si>
  <si>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</si>
  <si>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</si>
  <si>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</si>
  <si>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</si>
  <si>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</si>
  <si>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</si>
  <si>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</si>
  <si>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</si>
  <si>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</si>
  <si>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</si>
  <si>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</si>
  <si>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</si>
  <si>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</si>
  <si>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</si>
  <si>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</si>
  <si>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</si>
  <si>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</si>
  <si>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</si>
  <si>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</si>
  <si>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</si>
  <si>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</si>
  <si>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</si>
  <si>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</si>
  <si>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</si>
  <si>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</si>
  <si>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</si>
  <si>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</si>
  <si>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</si>
  <si>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</si>
  <si>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</si>
  <si>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</si>
  <si>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</si>
  <si>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</si>
  <si>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</si>
  <si>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</si>
  <si>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</si>
  <si>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</si>
  <si>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</si>
  <si>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</si>
  <si>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</si>
  <si>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</si>
  <si>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</si>
  <si>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</si>
  <si>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</si>
  <si>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</si>
  <si>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</si>
  <si>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</si>
  <si>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</si>
  <si>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</si>
  <si>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</si>
  <si>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</si>
  <si>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</si>
  <si>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</si>
  <si>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</si>
  <si>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</si>
  <si>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</si>
  <si>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</si>
  <si>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</si>
  <si>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</si>
  <si>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</si>
  <si>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</si>
  <si>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</si>
  <si>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</si>
  <si>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</si>
  <si>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</si>
  <si>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</si>
  <si>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</si>
  <si>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</si>
  <si>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</si>
  <si>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</si>
  <si>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</si>
  <si>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</si>
  <si>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</si>
  <si>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</si>
  <si>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</si>
  <si>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</si>
  <si>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</si>
  <si>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</si>
  <si>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</si>
  <si>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</si>
  <si>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</si>
  <si>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</si>
  <si>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</si>
  <si>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</si>
  <si>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</si>
  <si>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</si>
  <si>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</si>
  <si>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</si>
  <si>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</si>
  <si>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</si>
  <si>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</si>
  <si>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</si>
  <si>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</si>
  <si>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</si>
  <si>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</si>
  <si>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</si>
  <si>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</si>
  <si>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</si>
  <si>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</si>
  <si>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</si>
  <si>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</si>
  <si>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</si>
  <si>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</si>
  <si>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</si>
  <si>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</si>
  <si>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</si>
  <si>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</si>
  <si>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</si>
  <si>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</si>
  <si>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</si>
  <si>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</si>
  <si>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</si>
  <si>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</si>
  <si>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</si>
  <si>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</si>
  <si>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</si>
  <si>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</si>
  <si>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</si>
  <si>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</si>
  <si>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</si>
  <si>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</si>
  <si>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</si>
  <si>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</si>
  <si>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</si>
  <si>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</si>
  <si>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</si>
  <si>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</si>
  <si>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</si>
  <si>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</si>
  <si>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</si>
  <si>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</si>
  <si>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</si>
  <si>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</si>
  <si>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</si>
  <si>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</si>
  <si>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</si>
  <si>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</si>
  <si>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</si>
  <si>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</si>
  <si>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</si>
  <si>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</si>
  <si>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</si>
  <si>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</si>
  <si>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</si>
  <si>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</si>
  <si>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</si>
  <si>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</si>
  <si>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</si>
  <si>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</si>
  <si>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</si>
  <si>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</si>
  <si>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</si>
  <si>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</si>
  <si>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</si>
  <si>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</si>
  <si>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</si>
  <si>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</si>
  <si>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</si>
  <si>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</si>
  <si>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</si>
  <si>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</si>
  <si>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</si>
  <si>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</si>
  <si>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</si>
  <si>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</si>
  <si>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</si>
  <si>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</si>
  <si>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</si>
  <si>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</si>
  <si>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</si>
  <si>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</si>
  <si>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</si>
  <si>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</si>
  <si>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</si>
  <si>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</si>
  <si>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</si>
  <si>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</si>
  <si>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</si>
  <si>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</si>
  <si>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</si>
  <si>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</si>
  <si>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</si>
  <si>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</si>
  <si>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</si>
  <si>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</si>
  <si>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</si>
  <si>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</si>
  <si>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</si>
  <si>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</si>
  <si>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</si>
  <si>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</si>
  <si>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</si>
  <si>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</si>
  <si>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</si>
  <si>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</si>
  <si>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</si>
  <si>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</si>
  <si>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</si>
  <si>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</si>
  <si>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</si>
  <si>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</si>
  <si>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</si>
  <si>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</si>
  <si>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</si>
  <si>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</si>
  <si>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</si>
  <si>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</si>
  <si>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</si>
  <si>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</si>
  <si>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</si>
  <si>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</si>
  <si>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</si>
  <si>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</si>
  <si>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</si>
  <si>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</si>
  <si>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</si>
  <si>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</si>
  <si>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</si>
  <si>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</si>
  <si>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</si>
  <si>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</si>
  <si>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</si>
  <si>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</si>
  <si>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</si>
  <si>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</si>
  <si>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</si>
  <si>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</si>
  <si>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</si>
  <si>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</si>
  <si>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</si>
  <si>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</si>
  <si>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</si>
  <si>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</si>
  <si>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</si>
  <si>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</si>
  <si>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</si>
  <si>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</si>
  <si>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</si>
  <si>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</si>
  <si>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</si>
  <si>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</si>
  <si>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</si>
  <si>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</si>
  <si>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</si>
  <si>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</si>
  <si>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</si>
  <si>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</si>
  <si>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</si>
  <si>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</si>
  <si>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</si>
  <si>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</si>
  <si>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</si>
  <si>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</si>
  <si>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</si>
  <si>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</si>
  <si>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</si>
  <si>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</si>
  <si>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</si>
  <si>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</si>
  <si>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</si>
  <si>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</si>
  <si>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</si>
  <si>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</si>
  <si>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</si>
  <si>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</si>
  <si>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</si>
  <si>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</si>
  <si>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</si>
  <si>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</si>
  <si>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</si>
  <si>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</si>
  <si>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</si>
  <si>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</si>
  <si>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</si>
  <si>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</si>
  <si>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</si>
  <si>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</si>
  <si>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</si>
  <si>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</si>
  <si>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</si>
  <si>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</si>
  <si>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</si>
  <si>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</si>
  <si>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</si>
  <si>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</si>
  <si>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</si>
  <si>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</si>
  <si>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</si>
  <si>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</si>
  <si>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</si>
  <si>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</si>
  <si>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</si>
  <si>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</si>
  <si>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</si>
  <si>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</si>
  <si>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</si>
  <si>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</si>
  <si>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</si>
  <si>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</si>
  <si>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</si>
  <si>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</si>
  <si>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</si>
  <si>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</si>
  <si>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</si>
  <si>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</si>
  <si>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</si>
  <si>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</si>
  <si>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</si>
  <si>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</si>
  <si>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</si>
  <si>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</si>
  <si>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</si>
  <si>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</si>
  <si>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</si>
  <si>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</si>
  <si>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</si>
  <si>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</si>
  <si>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</si>
  <si>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</si>
  <si>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</si>
  <si>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</si>
  <si>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</si>
  <si>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</si>
  <si>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</si>
  <si>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</si>
  <si>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</si>
  <si>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</si>
  <si>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</si>
  <si>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</si>
  <si>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</si>
  <si>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</si>
  <si>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</si>
  <si>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</si>
  <si>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</si>
  <si>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</si>
  <si>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</si>
  <si>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</si>
  <si>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</si>
  <si>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</si>
  <si>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</si>
  <si>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</si>
  <si>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</si>
  <si>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</si>
  <si>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</si>
  <si>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</si>
  <si>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</si>
  <si>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</si>
  <si>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</si>
  <si>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</si>
  <si>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</si>
  <si>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</si>
  <si>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</si>
  <si>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</si>
  <si>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</si>
  <si>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</si>
  <si>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</si>
  <si>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</si>
  <si>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</si>
  <si>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</si>
  <si>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</si>
  <si>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</si>
  <si>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</si>
  <si>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</si>
  <si>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</si>
  <si>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</si>
  <si>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</si>
  <si>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</si>
  <si>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</si>
  <si>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</si>
  <si>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</si>
  <si>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</si>
  <si>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</si>
  <si>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</si>
  <si>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</si>
  <si>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</si>
  <si>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</si>
  <si>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</si>
  <si>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</si>
  <si>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</si>
  <si>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</si>
  <si>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</si>
  <si>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</si>
  <si>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</si>
  <si>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</si>
  <si>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</si>
  <si>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</si>
  <si>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</si>
  <si>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</si>
  <si>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</si>
  <si>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</si>
  <si>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</si>
  <si>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</si>
  <si>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</si>
  <si>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</si>
  <si>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</si>
  <si>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</si>
  <si>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</si>
  <si>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</si>
  <si>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</si>
  <si>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</si>
  <si>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</si>
  <si>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</si>
  <si>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</si>
  <si>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</si>
  <si>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</si>
  <si>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</si>
  <si>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</si>
  <si>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</si>
  <si>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</si>
  <si>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</si>
  <si>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</si>
  <si>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</si>
  <si>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</si>
  <si>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</si>
  <si>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</si>
  <si>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</si>
  <si>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</si>
  <si>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</si>
  <si>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</si>
  <si>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</si>
  <si>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</si>
  <si>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</si>
  <si>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</si>
  <si>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</si>
  <si>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</si>
  <si>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</si>
  <si>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</si>
  <si>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</si>
  <si>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</si>
  <si>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</si>
  <si>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</si>
  <si>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</si>
  <si>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</si>
  <si>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</si>
  <si>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</si>
  <si>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</si>
  <si>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</si>
  <si>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</si>
  <si>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</si>
  <si>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</si>
  <si>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</si>
  <si>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</si>
  <si>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</si>
  <si>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</si>
  <si>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</si>
  <si>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</si>
  <si>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</si>
  <si>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</si>
  <si>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</si>
  <si>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</si>
  <si>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</si>
  <si>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</si>
  <si>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</si>
  <si>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</si>
  <si>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</si>
  <si>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</si>
  <si>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</si>
  <si>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</si>
  <si>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</si>
  <si>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</si>
  <si>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</si>
  <si>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</si>
  <si>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</si>
  <si>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</si>
  <si>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</si>
  <si>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</si>
  <si>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</si>
  <si>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</si>
  <si>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</si>
  <si>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</si>
  <si>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</si>
  <si>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</si>
  <si>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</si>
  <si>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</si>
  <si>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</si>
  <si>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</si>
  <si>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</si>
  <si>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</si>
  <si>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</si>
  <si>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</si>
  <si>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</si>
  <si>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</si>
  <si>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</si>
  <si>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</si>
  <si>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</si>
  <si>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</si>
  <si>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</si>
  <si>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</si>
  <si>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</si>
  <si>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</si>
  <si>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</si>
  <si>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</si>
  <si>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</si>
  <si>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</si>
  <si>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</si>
  <si>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</si>
  <si>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</si>
  <si>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</si>
  <si>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</si>
  <si>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</si>
  <si>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</si>
  <si>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</si>
  <si>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</si>
  <si>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</si>
  <si>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</si>
  <si>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</si>
  <si>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</si>
  <si>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</si>
  <si>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</si>
  <si>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</si>
  <si>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</si>
  <si>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</si>
  <si>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</si>
  <si>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</si>
  <si>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</si>
  <si>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</si>
  <si>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</si>
  <si>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</si>
  <si>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</si>
  <si>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</si>
  <si>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</si>
  <si>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</si>
  <si>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</si>
  <si>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</si>
  <si>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</si>
  <si>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</si>
  <si>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</si>
  <si>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</si>
  <si>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</si>
  <si>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</si>
  <si>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</si>
  <si>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</si>
  <si>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</si>
  <si>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</si>
  <si>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</si>
  <si>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</si>
  <si>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</si>
  <si>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</si>
  <si>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</si>
  <si>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</si>
  <si>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</si>
  <si>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</si>
  <si>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</si>
  <si>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</si>
  <si>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</si>
  <si>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</si>
  <si>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</si>
  <si>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</si>
  <si>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</si>
  <si>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</si>
  <si>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</si>
  <si>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</si>
  <si>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</si>
  <si>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</si>
  <si>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</si>
  <si>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</si>
  <si>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</si>
  <si>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</si>
  <si>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</si>
  <si>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</si>
  <si>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</si>
  <si>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</si>
  <si>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</si>
  <si>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</si>
  <si>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</si>
  <si>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</si>
  <si>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</si>
  <si>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</si>
  <si>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</si>
  <si>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</si>
  <si>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</si>
  <si>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</si>
  <si>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</si>
  <si>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</si>
  <si>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</si>
  <si>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</si>
  <si>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</si>
  <si>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</si>
  <si>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</si>
  <si>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</si>
  <si>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</si>
  <si>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</si>
  <si>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</si>
  <si>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</si>
  <si>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</si>
  <si>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</si>
  <si>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</si>
  <si>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</si>
  <si>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</si>
  <si>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</si>
  <si>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</si>
  <si>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</si>
  <si>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</si>
  <si>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</si>
  <si>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</si>
  <si>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</si>
  <si>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</si>
  <si>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</si>
  <si>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</si>
  <si>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</si>
  <si>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</si>
  <si>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</si>
  <si>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</si>
  <si>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</si>
  <si>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</si>
  <si>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</si>
  <si>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</si>
  <si>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</si>
  <si>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</si>
  <si>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</si>
  <si>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</si>
  <si>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</si>
  <si>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</si>
  <si>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</si>
  <si>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</si>
  <si>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</si>
  <si>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</si>
  <si>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</si>
  <si>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</si>
  <si>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</si>
  <si>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</si>
  <si>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</si>
  <si>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</si>
  <si>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</si>
  <si>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</si>
  <si>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</si>
  <si>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</si>
  <si>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</si>
  <si>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</si>
  <si>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</si>
  <si>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</si>
  <si>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</si>
  <si>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</si>
  <si>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</si>
  <si>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</si>
  <si>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</si>
  <si>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</si>
  <si>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</si>
  <si>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</si>
  <si>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</si>
  <si>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</si>
  <si>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</si>
  <si>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</si>
  <si>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</si>
  <si>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</si>
  <si>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</si>
  <si>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</si>
  <si>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</si>
  <si>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</si>
  <si>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</si>
  <si>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</si>
  <si>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</si>
  <si>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</si>
  <si>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</si>
  <si>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</si>
  <si>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</si>
  <si>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</si>
  <si>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</si>
  <si>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</si>
  <si>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</si>
  <si>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</si>
  <si>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</si>
  <si>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</si>
  <si>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</si>
  <si>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</si>
  <si>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</si>
  <si>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</si>
  <si>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</si>
  <si>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</si>
  <si>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</si>
  <si>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</si>
  <si>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</si>
  <si>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</si>
  <si>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</si>
  <si>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</si>
  <si>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</si>
  <si>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</si>
  <si>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</si>
  <si>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</si>
  <si>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</si>
  <si>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</si>
  <si>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</si>
  <si>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</si>
  <si>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</si>
  <si>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</si>
  <si>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</si>
  <si>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</si>
  <si>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</si>
  <si>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</si>
  <si>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</si>
  <si>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</si>
  <si>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</si>
  <si>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</si>
  <si>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</si>
  <si>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</si>
  <si>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</si>
  <si>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</si>
  <si>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</si>
  <si>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</si>
  <si>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</si>
  <si>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</si>
  <si>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</si>
  <si>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</si>
  <si>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</si>
  <si>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</si>
  <si>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</si>
  <si>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</si>
  <si>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</si>
  <si>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</si>
  <si>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</si>
  <si>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</si>
  <si>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</si>
  <si>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</si>
  <si>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</si>
  <si>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</si>
  <si>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</si>
  <si>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</si>
  <si>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</si>
  <si>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</si>
  <si>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</si>
  <si>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</si>
  <si>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</si>
  <si>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</si>
  <si>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</si>
  <si>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</si>
  <si>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</si>
  <si>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</si>
  <si>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</si>
  <si>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</si>
  <si>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</si>
  <si>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</si>
  <si>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</si>
  <si>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</si>
  <si>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</si>
  <si>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</si>
  <si>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</si>
  <si>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</si>
  <si>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</si>
  <si>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</si>
  <si>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</si>
  <si>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</si>
  <si>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</si>
  <si>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</si>
  <si>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</si>
  <si>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</si>
  <si>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</si>
  <si>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</si>
  <si>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</si>
  <si>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</si>
  <si>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</si>
  <si>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</si>
  <si>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</si>
  <si>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</si>
  <si>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</si>
  <si>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</si>
  <si>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</si>
  <si>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</si>
  <si>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</si>
  <si>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</si>
  <si>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</si>
  <si>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</si>
  <si>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</si>
  <si>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</si>
  <si>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</si>
  <si>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</si>
  <si>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</si>
  <si>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</si>
  <si>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</si>
  <si>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</si>
  <si>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</si>
  <si>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</si>
  <si>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</si>
  <si>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</si>
  <si>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</si>
  <si>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</si>
  <si>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</si>
  <si>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</si>
  <si>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</si>
  <si>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</si>
  <si>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</si>
  <si>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</si>
  <si>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</si>
  <si>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</si>
  <si>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</si>
  <si>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</si>
  <si>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</si>
  <si>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</si>
  <si>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</si>
  <si>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</si>
  <si>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</si>
  <si>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</si>
  <si>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</si>
  <si>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</si>
  <si>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</si>
  <si>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</si>
  <si>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</si>
  <si>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</si>
  <si>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</si>
  <si>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</si>
  <si>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</si>
  <si>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</si>
  <si>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</si>
  <si>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</si>
  <si>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</si>
  <si>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</si>
  <si>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</si>
  <si>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</si>
  <si>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</si>
  <si>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</si>
  <si>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</si>
  <si>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</si>
  <si>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</si>
  <si>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</si>
  <si>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</si>
  <si>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</si>
  <si>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</si>
  <si>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</si>
  <si>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</si>
  <si>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</si>
  <si>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</si>
  <si>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</si>
  <si>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</si>
  <si>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</si>
  <si>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</si>
  <si>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</si>
  <si>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</si>
  <si>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</si>
  <si>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</si>
  <si>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</si>
  <si>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</si>
  <si>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</si>
  <si>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</si>
  <si>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</si>
  <si>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</si>
  <si>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</si>
  <si>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</si>
  <si>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</si>
  <si>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</si>
  <si>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</si>
  <si>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</si>
  <si>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</si>
  <si>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</si>
  <si>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</si>
  <si>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</si>
  <si>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</si>
  <si>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</si>
  <si>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</si>
  <si>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</si>
  <si>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</si>
  <si>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</si>
  <si>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</si>
  <si>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</si>
  <si>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</si>
  <si>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</si>
  <si>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</si>
  <si>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</si>
  <si>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</si>
  <si>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</si>
  <si>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</si>
  <si>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</si>
  <si>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</si>
  <si>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</si>
  <si>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</si>
  <si>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</si>
  <si>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</si>
  <si>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</si>
  <si>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</si>
  <si>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</si>
  <si>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</si>
  <si>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</si>
  <si>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</si>
  <si>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</si>
  <si>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</si>
  <si>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</si>
  <si>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</si>
  <si>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</si>
  <si>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</si>
  <si>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</si>
  <si>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</si>
  <si>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</si>
  <si>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</si>
  <si>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</si>
  <si>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</si>
  <si>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</si>
  <si>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</si>
  <si>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</si>
  <si>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</si>
  <si>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</si>
  <si>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</si>
  <si>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</si>
  <si>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</si>
  <si>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</si>
  <si>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</si>
  <si>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</si>
  <si>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</si>
  <si>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</si>
  <si>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</si>
  <si>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</si>
  <si>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</si>
  <si>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</si>
  <si>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</si>
  <si>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</si>
  <si>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</si>
  <si>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</si>
  <si>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</si>
  <si>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</si>
  <si>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</si>
  <si>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</si>
  <si>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</si>
  <si>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</si>
  <si>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</si>
  <si>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</si>
  <si>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</si>
  <si>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</si>
  <si>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</si>
  <si>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</si>
  <si>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</si>
  <si>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</si>
  <si>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</si>
  <si>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</si>
  <si>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</si>
  <si>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</si>
  <si>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</si>
  <si>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</si>
  <si>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</si>
  <si>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</si>
  <si>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</si>
  <si>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</si>
  <si>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</si>
  <si>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</si>
  <si>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</si>
  <si>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</si>
  <si>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</si>
  <si>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</si>
  <si>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</si>
  <si>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</si>
  <si>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</si>
  <si>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</si>
  <si>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</si>
  <si>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</si>
  <si>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</si>
  <si>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</si>
  <si>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</si>
  <si>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</si>
  <si>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</si>
  <si>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</si>
  <si>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</si>
  <si>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</si>
  <si>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</si>
  <si>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</si>
  <si>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</si>
  <si>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</si>
  <si>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</si>
  <si>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</si>
  <si>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</si>
  <si>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</si>
  <si>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</si>
  <si>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</si>
  <si>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</si>
  <si>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</si>
  <si>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</si>
  <si>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</si>
  <si>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</si>
  <si>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</si>
  <si>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</si>
  <si>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</si>
  <si>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</si>
  <si>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</si>
  <si>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</si>
  <si>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</si>
  <si>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</si>
  <si>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</si>
  <si>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</si>
  <si>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</si>
  <si>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</si>
  <si>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</si>
  <si>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</si>
  <si>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</si>
  <si>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</si>
  <si>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</si>
  <si>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</si>
  <si>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</si>
  <si>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</si>
  <si>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</si>
  <si>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</si>
  <si>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</si>
  <si>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</si>
  <si>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</si>
  <si>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</si>
  <si>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</si>
  <si>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</si>
  <si>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</si>
  <si>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</si>
  <si>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</si>
  <si>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</si>
  <si>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</si>
  <si>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</si>
  <si>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</si>
  <si>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</si>
  <si>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</si>
  <si>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</si>
  <si>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</si>
  <si>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</si>
  <si>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</si>
  <si>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</si>
  <si>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</si>
  <si>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</si>
  <si>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</si>
  <si>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</si>
  <si>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</si>
  <si>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</si>
  <si>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</si>
  <si>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</si>
  <si>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</si>
  <si>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</si>
  <si>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</si>
  <si>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</si>
  <si>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</si>
  <si>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</si>
  <si>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</si>
  <si>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</si>
  <si>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</si>
  <si>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</si>
  <si>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</si>
  <si>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</si>
  <si>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</si>
  <si>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</si>
  <si>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</si>
  <si>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</si>
  <si>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</si>
  <si>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</si>
  <si>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</si>
  <si>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</si>
  <si>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</si>
  <si>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</si>
  <si>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</si>
  <si>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</si>
  <si>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</si>
  <si>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</si>
  <si>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</si>
  <si>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</si>
  <si>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</si>
  <si>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</si>
  <si>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</si>
  <si>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</si>
  <si>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</si>
  <si>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</si>
  <si>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</si>
  <si>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</si>
  <si>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</si>
  <si>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</si>
  <si>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</si>
  <si>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</si>
  <si>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</si>
  <si>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</si>
  <si>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</si>
  <si>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</si>
  <si>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</si>
  <si>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</si>
  <si>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</si>
  <si>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</si>
  <si>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</si>
  <si>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</si>
  <si>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</si>
  <si>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</si>
  <si>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</si>
  <si>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</si>
  <si>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</si>
  <si>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</si>
  <si>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</si>
  <si>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</si>
  <si>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</si>
  <si>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</si>
  <si>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</si>
  <si>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</si>
  <si>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</si>
  <si>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</si>
  <si>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</si>
  <si>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</si>
  <si>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</si>
  <si>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</si>
  <si>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</si>
  <si>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</si>
  <si>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</si>
  <si>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</si>
  <si>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</si>
  <si>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</si>
  <si>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</si>
  <si>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</si>
  <si>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</si>
  <si>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</si>
  <si>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</si>
  <si>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</si>
  <si>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</si>
  <si>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</si>
  <si>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</si>
  <si>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</si>
  <si>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</si>
  <si>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</si>
  <si>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</si>
  <si>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</si>
  <si>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</si>
  <si>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</si>
  <si>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</si>
  <si>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</si>
  <si>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</si>
  <si>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</si>
  <si>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</si>
  <si>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</si>
  <si>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</si>
  <si>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</si>
  <si>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</si>
  <si>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</si>
  <si>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</si>
  <si>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</si>
  <si>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</si>
  <si>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</si>
  <si>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</si>
  <si>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</si>
  <si>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</si>
  <si>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</si>
  <si>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</si>
  <si>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</si>
  <si>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</si>
  <si>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</si>
  <si>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</si>
  <si>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</si>
  <si>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</si>
  <si>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</si>
  <si>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</si>
  <si>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</si>
  <si>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</si>
  <si>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</si>
  <si>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</si>
  <si>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</si>
  <si>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</si>
  <si>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</si>
  <si>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</si>
  <si>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</si>
  <si>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</si>
  <si>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</si>
  <si>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</si>
  <si>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</si>
  <si>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</si>
  <si>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</si>
  <si>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</si>
  <si>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</si>
  <si>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</si>
  <si>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</si>
  <si>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</si>
  <si>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</si>
  <si>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</si>
  <si>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</si>
  <si>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</si>
  <si>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</si>
  <si>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</si>
  <si>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</si>
  <si>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</si>
  <si>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</si>
  <si>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</si>
  <si>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</si>
  <si>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</si>
  <si>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</si>
  <si>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</si>
  <si>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</si>
  <si>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</si>
  <si>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</si>
  <si>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</si>
  <si>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</si>
  <si>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</si>
  <si>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</si>
  <si>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</si>
  <si>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</si>
  <si>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</si>
  <si>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</si>
  <si>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</si>
  <si>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</si>
  <si>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</si>
  <si>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</si>
  <si>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</si>
  <si>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</si>
  <si>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</si>
  <si>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</si>
  <si>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</si>
  <si>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</si>
  <si>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</si>
  <si>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</si>
  <si>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</si>
  <si>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</si>
  <si>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</si>
  <si>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</si>
  <si>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</si>
  <si>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</si>
  <si>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</si>
  <si>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</si>
  <si>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</si>
  <si>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</si>
  <si>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</si>
  <si>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</si>
  <si>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</si>
  <si>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</si>
  <si>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</si>
  <si>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</si>
  <si>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</si>
  <si>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</si>
  <si>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</si>
  <si>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</si>
  <si>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</si>
  <si>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</si>
  <si>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</si>
  <si>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</si>
  <si>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</si>
  <si>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</si>
  <si>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</si>
  <si>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</si>
  <si>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</si>
  <si>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</si>
  <si>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</si>
  <si>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</si>
  <si>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</si>
  <si>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</si>
  <si>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</si>
  <si>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</si>
  <si>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</si>
  <si>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</si>
  <si>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</si>
  <si>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</si>
  <si>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</si>
  <si>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</si>
  <si>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</si>
  <si>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</si>
  <si>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</si>
  <si>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</si>
  <si>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</si>
  <si>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</si>
  <si>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</si>
  <si>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</si>
  <si>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</si>
  <si>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</si>
  <si>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</si>
  <si>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</si>
  <si>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</si>
  <si>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</si>
  <si>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</si>
  <si>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</si>
  <si>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</si>
  <si>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</si>
  <si>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</si>
  <si>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</si>
  <si>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</si>
  <si>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</si>
  <si>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</si>
  <si>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</si>
  <si>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</si>
  <si>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</si>
  <si>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</si>
  <si>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</si>
  <si>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</si>
  <si>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</si>
  <si>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</si>
  <si>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</si>
  <si>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</si>
  <si>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</si>
  <si>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</si>
  <si>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</si>
  <si>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</si>
  <si>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</si>
  <si>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</si>
  <si>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</si>
  <si>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</si>
  <si>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</si>
  <si>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</si>
  <si>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</si>
  <si>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</si>
  <si>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</si>
  <si>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</si>
  <si>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</si>
  <si>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</si>
  <si>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</si>
  <si>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</si>
  <si>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</si>
  <si>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</si>
  <si>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</si>
  <si>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</si>
  <si>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</si>
  <si>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</si>
  <si>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</si>
  <si>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</si>
  <si>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</si>
  <si>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</si>
  <si>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</si>
  <si>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</si>
  <si>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</si>
  <si>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</si>
  <si>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</si>
  <si>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</si>
  <si>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</si>
  <si>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</si>
  <si>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</si>
  <si>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</si>
  <si>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</si>
  <si>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</si>
  <si>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</si>
  <si>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</si>
  <si>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</si>
  <si>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</si>
  <si>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</si>
  <si>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</si>
  <si>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</si>
  <si>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</si>
  <si>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</si>
  <si>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</si>
  <si>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</si>
  <si>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</si>
  <si>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</si>
  <si>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</si>
  <si>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</si>
  <si>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</si>
  <si>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</si>
  <si>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</si>
  <si>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</si>
  <si>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</si>
  <si>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</si>
  <si>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</si>
  <si>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</si>
  <si>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</si>
  <si>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</si>
  <si>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</si>
  <si>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</si>
  <si>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</si>
  <si>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</si>
  <si>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</si>
  <si>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</si>
  <si>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</si>
  <si>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</si>
  <si>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</si>
  <si>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</si>
  <si>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</si>
  <si>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</si>
  <si>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</si>
  <si>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</si>
  <si>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</si>
  <si>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</si>
  <si>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</si>
  <si>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</si>
  <si>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</si>
  <si>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</si>
  <si>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</si>
  <si>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</si>
  <si>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</si>
  <si>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</si>
  <si>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</si>
  <si>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</si>
  <si>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</si>
  <si>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</si>
  <si>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</si>
  <si>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</si>
  <si>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</si>
  <si>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</si>
  <si>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</si>
  <si>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</si>
  <si>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</si>
  <si>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</si>
  <si>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</si>
  <si>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</si>
  <si>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</si>
  <si>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</si>
  <si>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</si>
  <si>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</si>
  <si>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</si>
  <si>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</si>
  <si>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</si>
  <si>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</si>
  <si>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</si>
  <si>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</si>
  <si>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</si>
  <si>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</si>
  <si>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</si>
  <si>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</si>
  <si>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</si>
  <si>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</si>
  <si>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</si>
  <si>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</si>
  <si>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</si>
  <si>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</si>
  <si>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</si>
  <si>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</si>
  <si>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</si>
  <si>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</si>
  <si>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</si>
  <si>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</si>
  <si>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</si>
  <si>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</si>
  <si>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</si>
  <si>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</si>
  <si>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</si>
  <si>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</si>
  <si>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</si>
  <si>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</si>
  <si>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</si>
  <si>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</si>
  <si>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</si>
  <si>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</si>
  <si>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</si>
  <si>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</si>
  <si>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</si>
  <si>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</si>
  <si>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</si>
  <si>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</si>
  <si>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</si>
  <si>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</si>
  <si>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</si>
  <si>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</si>
  <si>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</si>
  <si>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</si>
  <si>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</si>
  <si>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</si>
  <si>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</si>
  <si>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</si>
  <si>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</si>
  <si>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</si>
  <si>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</si>
  <si>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</si>
  <si>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</si>
  <si>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</si>
  <si>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</si>
  <si>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</si>
  <si>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</si>
  <si>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</si>
  <si>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</si>
  <si>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</si>
  <si>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</si>
  <si>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</si>
  <si>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</si>
  <si>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</si>
  <si>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</si>
  <si>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</si>
  <si>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</si>
  <si>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</si>
  <si>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</si>
  <si>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</si>
  <si>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</si>
  <si>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</si>
  <si>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</si>
  <si>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</si>
  <si>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</si>
  <si>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</si>
  <si>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</si>
  <si>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</si>
  <si>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</si>
  <si>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</si>
  <si>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</si>
  <si>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</si>
  <si>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</si>
  <si>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</si>
  <si>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</si>
  <si>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</si>
  <si>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</si>
  <si>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</si>
  <si>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</si>
  <si>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</si>
  <si>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</si>
  <si>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</si>
  <si>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</si>
  <si>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</si>
  <si>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</si>
  <si>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</si>
  <si>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</si>
  <si>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</si>
  <si>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</si>
  <si>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</si>
  <si>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</si>
  <si>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</si>
  <si>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</si>
  <si>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</si>
  <si>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</si>
  <si>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</si>
  <si>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</si>
  <si>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</si>
  <si>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</si>
  <si>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</si>
  <si>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</si>
  <si>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</si>
  <si>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</si>
  <si>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</si>
  <si>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</si>
  <si>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</si>
  <si>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</si>
  <si>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</si>
  <si>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</si>
  <si>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</si>
  <si>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</si>
  <si>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</si>
  <si>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</si>
  <si>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</si>
  <si>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</si>
  <si>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</si>
  <si>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</si>
  <si>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</si>
  <si>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</si>
  <si>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</si>
  <si>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</si>
  <si>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</si>
  <si>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</si>
  <si>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</si>
  <si>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</si>
  <si>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</si>
  <si>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</si>
  <si>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</si>
  <si>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</si>
  <si>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</si>
  <si>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</si>
  <si>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</si>
  <si>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</si>
  <si>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</si>
  <si>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</si>
  <si>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</si>
  <si>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</si>
  <si>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</si>
  <si>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</si>
  <si>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</si>
  <si>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</si>
  <si>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</si>
  <si>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</si>
  <si>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</si>
  <si>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</si>
  <si>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</si>
  <si>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</si>
  <si>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</si>
  <si>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</si>
  <si>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</si>
  <si>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</si>
  <si>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</si>
  <si>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</si>
  <si>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</si>
  <si>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</si>
  <si>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</si>
  <si>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</si>
  <si>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</si>
  <si>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</si>
  <si>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</si>
  <si>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</si>
  <si>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</si>
  <si>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</si>
  <si>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</si>
  <si>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</si>
  <si>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</si>
  <si>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</si>
  <si>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</si>
  <si>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</si>
  <si>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</si>
  <si>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</si>
  <si>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</si>
  <si>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</si>
  <si>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</si>
  <si>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</si>
  <si>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</si>
  <si>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</si>
  <si>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</si>
  <si>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</si>
  <si>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</si>
  <si>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</si>
  <si>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</si>
  <si>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</si>
  <si>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</si>
  <si>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</si>
  <si>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</si>
  <si>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</si>
  <si>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</si>
  <si>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</si>
  <si>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</si>
  <si>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</si>
  <si>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</si>
  <si>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</si>
  <si>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</si>
  <si>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</si>
  <si>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</si>
  <si>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</si>
  <si>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</si>
  <si>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</si>
  <si>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</si>
  <si>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</si>
  <si>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</si>
  <si>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</si>
  <si>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</si>
  <si>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</si>
  <si>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</si>
  <si>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</si>
  <si>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</si>
  <si>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</si>
  <si>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</si>
  <si>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</si>
  <si>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</si>
  <si>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</si>
  <si>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</si>
  <si>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</si>
  <si>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</si>
  <si>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</si>
  <si>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</si>
  <si>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</si>
  <si>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</si>
  <si>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</si>
  <si>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</si>
  <si>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</si>
  <si>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</si>
  <si>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</si>
  <si>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</si>
  <si>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</si>
  <si>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</si>
  <si>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</si>
  <si>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</si>
  <si>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</si>
  <si>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</si>
  <si>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</si>
  <si>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</si>
  <si>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</si>
  <si>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</si>
  <si>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</si>
  <si>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</si>
  <si>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</si>
  <si>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</si>
  <si>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</si>
  <si>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</si>
  <si>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</si>
  <si>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</si>
  <si>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</si>
  <si>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</si>
  <si>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</si>
  <si>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</si>
  <si>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</si>
  <si>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</si>
  <si>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</si>
  <si>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</si>
  <si>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</si>
  <si>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</si>
  <si>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</si>
  <si>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</si>
  <si>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</si>
  <si>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</si>
  <si>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</si>
  <si>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</si>
  <si>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</si>
  <si>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</si>
  <si>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</si>
  <si>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</si>
  <si>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</si>
  <si>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</si>
  <si>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</si>
  <si>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</si>
  <si>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</si>
  <si>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</si>
  <si>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</si>
  <si>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</si>
  <si>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</si>
  <si>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</si>
  <si>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</si>
  <si>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</si>
  <si>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</si>
  <si>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</si>
  <si>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</si>
  <si>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</si>
  <si>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</si>
  <si>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</si>
  <si>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</si>
  <si>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</si>
  <si>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</si>
  <si>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</si>
  <si>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</si>
  <si>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</si>
  <si>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</si>
  <si>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</si>
  <si>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</si>
  <si>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</si>
  <si>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</si>
  <si>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</si>
  <si>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</si>
  <si>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</si>
  <si>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</si>
  <si>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</si>
  <si>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</si>
  <si>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</si>
  <si>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</si>
  <si>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</si>
  <si>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</si>
  <si>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</si>
  <si>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</si>
  <si>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</si>
  <si>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</si>
  <si>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</si>
  <si>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</si>
  <si>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</si>
  <si>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</si>
  <si>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</si>
  <si>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</si>
  <si>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</si>
  <si>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</si>
  <si>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</si>
  <si>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</si>
  <si>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</si>
  <si>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</si>
  <si>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</si>
  <si>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</si>
  <si>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</si>
  <si>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</si>
  <si>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</si>
  <si>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</si>
  <si>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</si>
  <si>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</si>
  <si>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</si>
  <si>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</si>
  <si>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</si>
  <si>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</si>
  <si>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</si>
  <si>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</si>
  <si>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</si>
  <si>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</si>
  <si>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</si>
  <si>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</si>
  <si>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</si>
  <si>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</si>
  <si>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</si>
  <si>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</si>
  <si>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</si>
  <si>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</si>
  <si>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</si>
  <si>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</si>
  <si>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</si>
  <si>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</si>
  <si>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</si>
  <si>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</si>
  <si>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</si>
  <si>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</si>
  <si>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</si>
  <si>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</si>
  <si>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</si>
  <si>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</si>
  <si>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</si>
  <si>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</si>
  <si>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</si>
  <si>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</si>
  <si>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</si>
  <si>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</si>
  <si>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</si>
  <si>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</si>
  <si>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</si>
  <si>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</si>
  <si>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</si>
  <si>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</si>
  <si>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</si>
  <si>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</si>
  <si>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</si>
  <si>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</si>
  <si>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</si>
  <si>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</si>
  <si>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</si>
  <si>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</si>
  <si>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</si>
  <si>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</si>
  <si>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</si>
  <si>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</si>
  <si>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</si>
  <si>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</si>
  <si>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</si>
  <si>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</si>
  <si>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</si>
  <si>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</si>
  <si>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</si>
  <si>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</si>
  <si>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</si>
  <si>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</si>
  <si>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</si>
  <si>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</si>
  <si>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</si>
  <si>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</si>
  <si>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</si>
  <si>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</si>
  <si>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</si>
  <si>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</si>
  <si>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</si>
  <si>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</si>
  <si>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</si>
  <si>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</si>
  <si>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</si>
  <si>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</si>
  <si>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</si>
  <si>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</si>
  <si>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</si>
  <si>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</si>
  <si>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</si>
  <si>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</si>
  <si>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</si>
  <si>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</si>
  <si>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</si>
  <si>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</si>
  <si>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</si>
  <si>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</si>
  <si>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</si>
  <si>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</si>
  <si>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</si>
  <si>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</si>
  <si>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</si>
  <si>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</si>
  <si>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</si>
  <si>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</si>
  <si>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</si>
  <si>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</si>
  <si>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</si>
  <si>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</si>
  <si>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</si>
  <si>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</si>
  <si>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</si>
  <si>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</si>
  <si>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</si>
  <si>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</si>
  <si>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</si>
  <si>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</si>
  <si>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</si>
  <si>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</si>
  <si>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</si>
  <si>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</si>
  <si>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</si>
  <si>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</si>
  <si>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</si>
  <si>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</si>
  <si>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</si>
  <si>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</si>
  <si>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</si>
  <si>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</si>
  <si>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</si>
  <si>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</si>
  <si>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</si>
  <si>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</si>
  <si>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</si>
  <si>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</si>
  <si>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</si>
  <si>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</si>
  <si>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</si>
  <si>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</si>
  <si>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</si>
  <si>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</si>
  <si>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</si>
  <si>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</si>
  <si>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</si>
  <si>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</si>
  <si>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</si>
  <si>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</si>
  <si>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</si>
  <si>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</si>
  <si>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</si>
  <si>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</si>
  <si>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</si>
  <si>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</si>
  <si>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</si>
  <si>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</si>
  <si>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</si>
  <si>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</si>
  <si>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</si>
  <si>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</si>
  <si>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</si>
  <si>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</si>
  <si>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</si>
  <si>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</si>
  <si>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</si>
  <si>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</si>
  <si>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</si>
  <si>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</si>
  <si>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</si>
  <si>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</si>
  <si>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</si>
  <si>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</si>
  <si>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</si>
  <si>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</si>
  <si>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</si>
  <si>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</si>
  <si>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</si>
  <si>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</si>
  <si>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</si>
  <si>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</si>
  <si>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</si>
  <si>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</si>
  <si>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</si>
  <si>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</si>
  <si>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</si>
  <si>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</si>
  <si>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</si>
  <si>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</si>
  <si>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</si>
  <si>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</si>
  <si>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</si>
  <si>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</si>
  <si>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</si>
  <si>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</si>
  <si>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</si>
  <si>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</si>
  <si>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</si>
  <si>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</si>
  <si>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</si>
  <si>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</si>
  <si>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</si>
  <si>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</si>
  <si>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</si>
  <si>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</si>
  <si>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</si>
  <si>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</si>
  <si>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</si>
  <si>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</si>
  <si>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</si>
  <si>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</si>
  <si>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</si>
  <si>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</si>
  <si>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</si>
  <si>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</si>
  <si>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</si>
  <si>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</si>
  <si>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</si>
  <si>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</si>
  <si>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</si>
  <si>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</si>
  <si>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</si>
  <si>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</si>
  <si>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</si>
  <si>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</si>
  <si>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</si>
  <si>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</si>
  <si>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</si>
  <si>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</si>
  <si>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</si>
  <si>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</si>
  <si>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</si>
  <si>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</si>
  <si>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</si>
  <si>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</si>
  <si>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</si>
  <si>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</si>
  <si>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</si>
  <si>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</si>
  <si>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</si>
  <si>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</si>
  <si>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</si>
  <si>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</si>
  <si>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</si>
  <si>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</si>
  <si>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</si>
  <si>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</si>
  <si>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</si>
  <si>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</si>
  <si>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</si>
  <si>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</si>
  <si>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</si>
  <si>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</si>
  <si>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</si>
  <si>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</si>
  <si>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</si>
  <si>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</si>
  <si>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</si>
  <si>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</si>
  <si>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</si>
  <si>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</si>
  <si>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</si>
  <si>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</si>
  <si>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</si>
  <si>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</si>
  <si>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</si>
  <si>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</si>
  <si>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</si>
  <si>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</si>
  <si>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</si>
  <si>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</si>
  <si>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</si>
  <si>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</si>
  <si>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</si>
  <si>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</si>
  <si>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</si>
  <si>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</si>
  <si>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</si>
  <si>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</si>
  <si>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</si>
  <si>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</si>
  <si>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</si>
  <si>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</si>
  <si>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</si>
  <si>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</si>
  <si>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</si>
  <si>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</si>
  <si>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</si>
  <si>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</si>
  <si>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</si>
  <si>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</si>
  <si>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</si>
  <si>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</si>
  <si>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</si>
  <si>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</si>
  <si>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</si>
  <si>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</si>
  <si>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</si>
  <si>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</si>
  <si>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</si>
  <si>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</si>
  <si>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</si>
  <si>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</si>
  <si>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</si>
  <si>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</si>
  <si>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</si>
  <si>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</si>
  <si>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</si>
  <si>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</si>
  <si>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</si>
  <si>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</si>
  <si>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</si>
  <si>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</si>
  <si>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</si>
  <si>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</si>
  <si>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</si>
  <si>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</si>
  <si>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</si>
  <si>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</si>
  <si>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</si>
  <si>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</si>
  <si>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</si>
  <si>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</si>
  <si>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</si>
  <si>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</si>
  <si>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</si>
  <si>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</si>
  <si>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</si>
  <si>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</si>
  <si>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</si>
  <si>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</si>
  <si>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</si>
  <si>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</si>
  <si>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</si>
  <si>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</si>
  <si>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</si>
  <si>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</si>
  <si>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</si>
  <si>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</si>
  <si>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</si>
  <si>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</si>
  <si>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</si>
  <si>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</si>
  <si>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</si>
  <si>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</si>
  <si>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</si>
  <si>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</si>
  <si>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</si>
  <si>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</si>
  <si>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</si>
  <si>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</si>
  <si>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</si>
  <si>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</si>
  <si>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</si>
  <si>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</si>
  <si>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</si>
  <si>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</si>
  <si>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</si>
  <si>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</si>
  <si>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</si>
  <si>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</si>
  <si>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</si>
  <si>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</si>
  <si>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</si>
  <si>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</si>
  <si>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</si>
  <si>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</si>
  <si>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</si>
  <si>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</si>
  <si>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</si>
  <si>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</si>
  <si>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</si>
  <si>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</si>
  <si>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</si>
  <si>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</si>
  <si>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</si>
  <si>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</si>
  <si>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</si>
  <si>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</si>
  <si>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</si>
  <si>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</si>
  <si>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</si>
  <si>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</si>
  <si>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</si>
  <si>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</si>
  <si>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</si>
  <si>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</si>
  <si>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</si>
  <si>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</si>
  <si>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</si>
  <si>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</si>
  <si>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</si>
  <si>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</si>
  <si>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</si>
  <si>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</si>
  <si>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</si>
  <si>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</si>
  <si>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</si>
  <si>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</si>
  <si>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</si>
  <si>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</si>
  <si>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</si>
  <si>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</si>
  <si>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</si>
  <si>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</si>
  <si>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</si>
  <si>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</si>
  <si>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</si>
  <si>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</si>
  <si>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</si>
  <si>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</si>
  <si>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</si>
  <si>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</si>
  <si>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</si>
  <si>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</si>
  <si>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</si>
  <si>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</si>
  <si>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</si>
  <si>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</si>
  <si>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</si>
  <si>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</si>
  <si>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</si>
  <si>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</si>
  <si>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</si>
  <si>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</si>
  <si>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</si>
  <si>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</si>
  <si>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</si>
  <si>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</si>
  <si>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</si>
  <si>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</si>
  <si>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</si>
  <si>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</si>
  <si>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</si>
  <si>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</si>
  <si>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</si>
  <si>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</si>
  <si>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</si>
  <si>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</si>
  <si>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</si>
  <si>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</si>
  <si>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</si>
  <si>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</si>
  <si>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</si>
  <si>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</si>
  <si>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</si>
  <si>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</si>
  <si>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</si>
  <si>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</si>
  <si>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</si>
  <si>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</si>
  <si>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</si>
  <si>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</si>
  <si>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</si>
  <si>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</si>
  <si>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</si>
  <si>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</si>
  <si>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</si>
  <si>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</si>
  <si>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</si>
  <si>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</si>
  <si>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</si>
  <si>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</si>
  <si>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</si>
  <si>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</si>
  <si>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</si>
  <si>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</si>
  <si>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</si>
  <si>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</si>
  <si>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</si>
  <si>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</si>
  <si>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</si>
  <si>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</si>
  <si>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</si>
  <si>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</si>
  <si>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</si>
  <si>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</si>
  <si>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</si>
  <si>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</si>
  <si>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</si>
  <si>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</si>
  <si>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</si>
  <si>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</si>
  <si>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</si>
  <si>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</si>
  <si>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</si>
  <si>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</si>
  <si>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</si>
  <si>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</si>
  <si>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</si>
  <si>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</si>
  <si>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</si>
  <si>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</si>
  <si>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</si>
  <si>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</si>
  <si>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</si>
  <si>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</si>
  <si>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</si>
  <si>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</si>
  <si>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</si>
  <si>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</si>
  <si>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</si>
  <si>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</si>
  <si>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</si>
  <si>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</si>
  <si>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</si>
  <si>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</si>
  <si>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</si>
  <si>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</si>
  <si>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</si>
  <si>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</si>
  <si>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</si>
  <si>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</si>
  <si>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</si>
  <si>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</si>
  <si>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</si>
  <si>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</si>
  <si>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</si>
  <si>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</si>
  <si>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</si>
  <si>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</si>
  <si>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</si>
  <si>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</si>
  <si>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</si>
  <si>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</si>
  <si>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</si>
  <si>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</si>
  <si>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</si>
  <si>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</si>
  <si>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</si>
  <si>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</si>
  <si>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</si>
  <si>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</si>
  <si>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</si>
  <si>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</si>
  <si>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</si>
  <si>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</si>
  <si>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</si>
  <si>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</si>
  <si>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</si>
  <si>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</si>
  <si>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</si>
  <si>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</si>
  <si>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</si>
  <si>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</si>
  <si>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</si>
  <si>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</si>
  <si>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</si>
  <si>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</si>
  <si>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</si>
  <si>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</si>
  <si>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</si>
  <si>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</si>
  <si>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</si>
  <si>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</si>
  <si>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</si>
  <si>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</si>
  <si>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</si>
  <si>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</si>
  <si>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</si>
  <si>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</si>
  <si>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</si>
  <si>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</si>
  <si>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</si>
  <si>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</si>
  <si>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</si>
  <si>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</si>
  <si>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</si>
  <si>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</si>
  <si>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</si>
  <si>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</si>
  <si>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</si>
  <si>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</si>
  <si>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</si>
  <si>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</si>
  <si>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</si>
  <si>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</si>
  <si>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</si>
  <si>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</si>
  <si>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</si>
  <si>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</si>
  <si>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</si>
  <si>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</si>
  <si>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</si>
  <si>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</si>
  <si>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</si>
  <si>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</si>
  <si>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</si>
  <si>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</si>
  <si>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</si>
  <si>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</si>
  <si>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</si>
  <si>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</si>
  <si>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</si>
  <si>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</si>
  <si>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</si>
  <si>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</si>
  <si>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</si>
  <si>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</si>
  <si>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</si>
  <si>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</si>
  <si>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</si>
  <si>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</si>
  <si>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</si>
  <si>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</si>
  <si>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</si>
  <si>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</si>
  <si>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</si>
  <si>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</si>
  <si>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</si>
  <si>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</si>
  <si>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</si>
  <si>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</si>
  <si>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</si>
  <si>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</si>
  <si>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</si>
  <si>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</si>
  <si>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</si>
  <si>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</si>
  <si>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</si>
  <si>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</si>
  <si>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</si>
  <si>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</si>
  <si>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</si>
  <si>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</si>
  <si>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</si>
  <si>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</si>
  <si>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</si>
  <si>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</si>
  <si>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</si>
  <si>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</si>
  <si>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</si>
  <si>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</si>
  <si>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</si>
  <si>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</si>
  <si>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</si>
  <si>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</si>
  <si>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</si>
  <si>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</si>
  <si>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</si>
  <si>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</si>
  <si>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</si>
  <si>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</si>
  <si>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</si>
  <si>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</si>
  <si>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</si>
  <si>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</si>
  <si>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</si>
  <si>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</si>
  <si>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</si>
  <si>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</si>
  <si>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</si>
  <si>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</si>
  <si>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</si>
  <si>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</si>
  <si>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</si>
  <si>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</si>
  <si>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</si>
  <si>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</si>
  <si>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</si>
  <si>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</si>
  <si>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</si>
  <si>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</si>
  <si>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</si>
  <si>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</si>
  <si>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</si>
  <si>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</si>
  <si>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</si>
  <si>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</si>
  <si>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</si>
  <si>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</si>
  <si>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</si>
  <si>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</si>
  <si>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</si>
  <si>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</si>
  <si>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</si>
  <si>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</si>
  <si>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</si>
  <si>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</si>
  <si>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</si>
  <si>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</si>
  <si>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</si>
  <si>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</si>
  <si>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</si>
  <si>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</si>
  <si>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</si>
  <si>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</si>
  <si>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</si>
  <si>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</si>
  <si>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</si>
  <si>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</si>
  <si>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</si>
  <si>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</si>
  <si>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</si>
  <si>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</si>
  <si>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</si>
  <si>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</si>
  <si>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</si>
  <si>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</si>
  <si>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</si>
  <si>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</si>
  <si>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</si>
  <si>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</si>
  <si>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</si>
  <si>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</si>
  <si>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</si>
  <si>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</si>
  <si>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</si>
  <si>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</si>
  <si>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</si>
  <si>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</si>
  <si>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</si>
  <si>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</si>
  <si>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</si>
  <si>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</si>
  <si>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</si>
  <si>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</si>
  <si>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</si>
  <si>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</si>
  <si>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</si>
  <si>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</si>
  <si>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</si>
  <si>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</si>
  <si>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</si>
  <si>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</si>
  <si>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</si>
  <si>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</si>
  <si>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</si>
  <si>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</si>
  <si>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</si>
  <si>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</si>
  <si>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</si>
  <si>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</si>
  <si>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</si>
  <si>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</si>
  <si>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</si>
  <si>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</si>
  <si>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</si>
  <si>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</si>
  <si>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</si>
  <si>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</si>
  <si>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</si>
  <si>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</si>
  <si>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</si>
  <si>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</si>
  <si>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</si>
  <si>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</si>
  <si>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</si>
  <si>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</si>
  <si>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</si>
  <si>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</si>
  <si>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</si>
  <si>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</si>
  <si>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</si>
  <si>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</si>
  <si>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</si>
  <si>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</si>
  <si>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</si>
  <si>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</si>
  <si>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</si>
  <si>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</si>
  <si>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</si>
  <si>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</si>
  <si>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</si>
  <si>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</si>
  <si>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</si>
  <si>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</si>
  <si>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</si>
  <si>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</si>
  <si>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</si>
  <si>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</si>
  <si>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</si>
  <si>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</si>
  <si>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</si>
  <si>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</si>
  <si>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</si>
  <si>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</si>
  <si>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</si>
  <si>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</si>
  <si>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</si>
  <si>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</si>
  <si>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</si>
  <si>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</si>
  <si>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</si>
  <si>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</si>
  <si>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</si>
  <si>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</si>
  <si>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</si>
  <si>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</si>
  <si>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</si>
  <si>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</si>
  <si>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</si>
  <si>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</si>
  <si>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</si>
  <si>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</si>
  <si>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</si>
  <si>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</si>
  <si>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</si>
  <si>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</si>
  <si>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</si>
  <si>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</si>
  <si>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</si>
  <si>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</si>
  <si>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</si>
  <si>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</si>
  <si>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</si>
  <si>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</si>
  <si>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</si>
  <si>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</si>
  <si>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</si>
  <si>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</si>
  <si>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</si>
  <si>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</si>
  <si>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</si>
  <si>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</si>
  <si>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</si>
  <si>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</si>
  <si>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</si>
  <si>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</si>
  <si>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</si>
  <si>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</si>
  <si>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</si>
  <si>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</si>
  <si>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</si>
  <si>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</si>
  <si>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</si>
  <si>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</si>
  <si>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</si>
  <si>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</si>
  <si>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</si>
  <si>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</si>
  <si>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</si>
  <si>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</si>
  <si>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</si>
  <si>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</si>
  <si>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</si>
  <si>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</si>
  <si>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</si>
  <si>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</si>
  <si>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</si>
  <si>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</si>
  <si>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</si>
  <si>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</si>
  <si>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</si>
  <si>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</si>
  <si>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</si>
  <si>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</si>
  <si>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</si>
  <si>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</si>
  <si>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</si>
  <si>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</si>
  <si>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</si>
  <si>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</si>
  <si>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</si>
  <si>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</si>
  <si>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</si>
  <si>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</si>
  <si>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</si>
  <si>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</si>
  <si>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</si>
  <si>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</si>
  <si>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</si>
  <si>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</si>
  <si>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</si>
  <si>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</si>
  <si>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</si>
  <si>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</si>
  <si>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</si>
  <si>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</si>
  <si>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</si>
  <si>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</si>
  <si>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</si>
  <si>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</si>
  <si>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</si>
  <si>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</si>
  <si>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</si>
  <si>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</si>
  <si>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</si>
  <si>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</si>
  <si>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</si>
  <si>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</si>
  <si>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</si>
  <si>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</si>
  <si>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</si>
  <si>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</si>
  <si>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</si>
  <si>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</si>
  <si>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</si>
  <si>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</si>
  <si>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</si>
  <si>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</si>
  <si>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</si>
  <si>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</si>
  <si>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</si>
  <si>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</si>
  <si>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</si>
  <si>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</si>
  <si>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</si>
  <si>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</si>
  <si>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</si>
  <si>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</si>
  <si>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</si>
  <si>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</si>
  <si>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</si>
  <si>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</si>
  <si>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</si>
  <si>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</si>
  <si>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</si>
  <si>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</si>
  <si>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</si>
  <si>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</si>
  <si>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</si>
  <si>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</si>
  <si>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</si>
  <si>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</si>
  <si>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</si>
  <si>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</si>
  <si>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</si>
  <si>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</si>
  <si>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</si>
  <si>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</si>
  <si>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</si>
  <si>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</si>
  <si>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</si>
  <si>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</si>
  <si>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</si>
  <si>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</si>
  <si>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</si>
  <si>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</si>
  <si>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</si>
  <si>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</si>
  <si>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</si>
  <si>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</si>
  <si>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</si>
  <si>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</si>
  <si>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</si>
  <si>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</si>
  <si>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</si>
  <si>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</si>
  <si>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</si>
  <si>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</si>
  <si>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</si>
  <si>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</si>
  <si>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</si>
  <si>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</si>
  <si>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</si>
  <si>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</si>
  <si>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</si>
  <si>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</si>
  <si>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</si>
  <si>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</si>
  <si>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</si>
  <si>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</si>
  <si>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</si>
  <si>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</si>
  <si>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</si>
  <si>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</si>
  <si>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</si>
  <si>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</si>
  <si>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</si>
  <si>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</si>
  <si>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</si>
  <si>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</si>
  <si>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</si>
  <si>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</si>
  <si>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</si>
  <si>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</si>
  <si>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</si>
  <si>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</si>
  <si>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</si>
  <si>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</si>
  <si>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</si>
  <si>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</si>
  <si>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</si>
  <si>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</si>
  <si>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</si>
  <si>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</si>
  <si>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</si>
  <si>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</si>
  <si>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</si>
  <si>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</si>
  <si>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</si>
  <si>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</si>
  <si>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</si>
  <si>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</si>
  <si>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</si>
  <si>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</si>
  <si>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</si>
  <si>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</si>
  <si>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</si>
  <si>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</si>
  <si>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</si>
  <si>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</si>
  <si>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</si>
  <si>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</si>
  <si>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</si>
  <si>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</si>
  <si>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</si>
  <si>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</si>
  <si>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</si>
  <si>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</si>
  <si>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</si>
  <si>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</si>
  <si>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</si>
  <si>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</si>
  <si>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</si>
  <si>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</si>
  <si>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</si>
  <si>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</si>
  <si>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</si>
  <si>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</si>
  <si>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</si>
  <si>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</si>
  <si>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</si>
  <si>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</si>
  <si>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</si>
  <si>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</si>
  <si>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</si>
  <si>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</si>
  <si>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</si>
  <si>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</si>
  <si>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</si>
  <si>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</si>
  <si>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</si>
  <si>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</si>
  <si>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</si>
  <si>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</si>
  <si>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</si>
  <si>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</si>
  <si>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</si>
  <si>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</si>
  <si>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</si>
  <si>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</si>
  <si>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</si>
  <si>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</si>
  <si>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</si>
  <si>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</si>
  <si>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</si>
  <si>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</si>
  <si>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</si>
  <si>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</si>
  <si>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</si>
  <si>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</si>
  <si>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</si>
  <si>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</si>
  <si>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</si>
  <si>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</si>
  <si>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</si>
  <si>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</si>
  <si>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</si>
  <si>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</si>
  <si>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</si>
  <si>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</si>
  <si>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</si>
  <si>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</si>
  <si>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</si>
  <si>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</si>
  <si>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</si>
  <si>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</si>
  <si>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</si>
  <si>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</si>
  <si>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</si>
  <si>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</si>
  <si>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</si>
  <si>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</si>
  <si>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</si>
  <si>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</si>
  <si>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</si>
  <si>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</si>
  <si>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</si>
  <si>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</si>
  <si>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</si>
  <si>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</si>
  <si>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</si>
  <si>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</si>
  <si>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</si>
  <si>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</si>
  <si>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</si>
  <si>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</si>
  <si>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</si>
  <si>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</si>
  <si>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</si>
  <si>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</si>
  <si>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</si>
  <si>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</si>
  <si>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</si>
  <si>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</si>
  <si>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</si>
  <si>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</si>
  <si>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</si>
  <si>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</si>
  <si>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</si>
  <si>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</si>
  <si>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</si>
  <si>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</si>
  <si>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</si>
  <si>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</si>
  <si>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</si>
  <si>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</si>
  <si>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</si>
  <si>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</si>
  <si>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</si>
  <si>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</si>
  <si>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</si>
  <si>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</si>
  <si>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</si>
  <si>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</si>
  <si>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</si>
  <si>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</si>
  <si>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</si>
  <si>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</si>
  <si>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</si>
  <si>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</si>
  <si>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</si>
  <si>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</si>
  <si>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</si>
  <si>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</si>
  <si>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</si>
  <si>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</si>
  <si>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</si>
  <si>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</si>
  <si>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</si>
  <si>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</si>
  <si>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</si>
  <si>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</si>
  <si>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</si>
  <si>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</si>
  <si>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</si>
  <si>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</si>
  <si>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</si>
  <si>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</si>
  <si>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</si>
  <si>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</si>
  <si>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</si>
  <si>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</si>
  <si>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</si>
  <si>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</si>
  <si>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</si>
  <si>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</si>
  <si>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</si>
  <si>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</si>
  <si>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</si>
  <si>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</si>
  <si>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</si>
  <si>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</si>
  <si>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</si>
  <si>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</si>
  <si>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</si>
  <si>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</si>
  <si>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</si>
  <si>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</si>
  <si>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</si>
  <si>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</si>
  <si>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</si>
  <si>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</si>
  <si>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</si>
  <si>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</si>
  <si>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</si>
  <si>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</si>
  <si>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</si>
  <si>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</si>
  <si>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</si>
  <si>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</si>
  <si>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</si>
  <si>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</si>
  <si>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</si>
  <si>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</si>
  <si>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</si>
  <si>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</si>
  <si>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</si>
  <si>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</si>
  <si>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</si>
  <si>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</si>
  <si>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</si>
  <si>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</si>
  <si>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</si>
  <si>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</si>
  <si>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</si>
  <si>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</si>
  <si>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</si>
  <si>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</si>
  <si>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</si>
  <si>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</si>
  <si>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</si>
  <si>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</si>
  <si>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</si>
  <si>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</si>
  <si>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</si>
  <si>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</si>
  <si>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</si>
  <si>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</si>
  <si>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</si>
  <si>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</si>
  <si>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</si>
  <si>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</si>
  <si>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</si>
  <si>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</si>
  <si>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</si>
  <si>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</si>
  <si>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</si>
  <si>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</si>
  <si>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</si>
  <si>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</si>
  <si>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</si>
  <si>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</si>
  <si>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</si>
  <si>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</si>
  <si>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</si>
  <si>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</si>
  <si>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</si>
  <si>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</si>
  <si>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</si>
  <si>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</si>
  <si>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</si>
  <si>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</si>
  <si>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</si>
  <si>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</si>
  <si>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</si>
  <si>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</si>
  <si>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</si>
  <si>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</si>
  <si>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</si>
  <si>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</si>
  <si>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</si>
  <si>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</si>
  <si>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</si>
  <si>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</si>
  <si>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</si>
  <si>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</si>
  <si>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</si>
  <si>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</si>
  <si>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</si>
  <si>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</si>
  <si>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</si>
  <si>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</si>
  <si>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</si>
  <si>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</si>
  <si>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</si>
  <si>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</si>
  <si>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</si>
  <si>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</si>
  <si>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</si>
  <si>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</si>
  <si>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</si>
  <si>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</si>
  <si>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</si>
  <si>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</si>
  <si>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</si>
  <si>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</si>
  <si>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</si>
  <si>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</si>
  <si>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</si>
  <si>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</si>
  <si>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</si>
  <si>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</si>
  <si>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</si>
  <si>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</si>
  <si>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</si>
  <si>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</si>
  <si>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</si>
  <si>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</si>
  <si>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</si>
  <si>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</si>
  <si>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</si>
  <si>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</si>
  <si>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</si>
  <si>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</si>
  <si>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</si>
  <si>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</si>
  <si>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</si>
  <si>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</si>
  <si>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</si>
  <si>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</si>
  <si>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</si>
  <si>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</si>
  <si>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</si>
  <si>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</si>
  <si>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</si>
  <si>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</si>
  <si>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</si>
  <si>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</si>
  <si>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</si>
  <si>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</si>
  <si>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</si>
  <si>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</si>
  <si>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</si>
  <si>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</si>
  <si>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</si>
  <si>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</si>
  <si>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</si>
  <si>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</si>
  <si>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</si>
  <si>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</si>
  <si>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</si>
  <si>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</si>
  <si>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</si>
  <si>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</si>
  <si>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</si>
  <si>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</si>
  <si>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</si>
  <si>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</si>
  <si>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</si>
  <si>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</si>
  <si>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</si>
  <si>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</si>
  <si>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</si>
  <si>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</si>
  <si>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</si>
  <si>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</si>
  <si>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</si>
  <si>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</si>
  <si>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</si>
  <si>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</si>
  <si>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</si>
  <si>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</si>
  <si>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</si>
  <si>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</si>
  <si>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</si>
  <si>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</si>
  <si>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</si>
  <si>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</si>
  <si>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</si>
  <si>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</si>
  <si>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</si>
  <si>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</si>
  <si>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</si>
  <si>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</si>
  <si>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</si>
  <si>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</si>
  <si>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</si>
  <si>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</si>
  <si>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</si>
  <si>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</si>
  <si>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</si>
  <si>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</si>
  <si>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</si>
  <si>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</si>
  <si>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</si>
  <si>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</si>
  <si>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</si>
  <si>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</si>
  <si>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</si>
  <si>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</si>
  <si>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</si>
  <si>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</si>
  <si>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</si>
  <si>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</si>
  <si>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</si>
  <si>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</si>
  <si>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</si>
  <si>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</si>
  <si>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</si>
  <si>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</si>
  <si>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</si>
  <si>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</si>
  <si>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</si>
  <si>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</si>
  <si>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</si>
  <si>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</si>
  <si>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</si>
  <si>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</si>
  <si>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</si>
  <si>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</si>
  <si>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</si>
  <si>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</si>
  <si>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</si>
  <si>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</si>
  <si>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</si>
  <si>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</si>
  <si>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</si>
  <si>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</si>
  <si>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</si>
  <si>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</si>
  <si>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</si>
  <si>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</si>
  <si>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</si>
  <si>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</si>
  <si>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</si>
  <si>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</si>
  <si>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</si>
  <si>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</si>
  <si>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</si>
  <si>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</si>
  <si>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</si>
  <si>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</si>
  <si>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</si>
  <si>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</si>
  <si>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</si>
  <si>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</si>
  <si>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</si>
  <si>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</si>
  <si>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</si>
  <si>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</si>
  <si>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</si>
  <si>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</si>
  <si>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</si>
  <si>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</si>
  <si>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</si>
  <si>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</si>
  <si>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</si>
  <si>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</si>
  <si>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</si>
  <si>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</si>
  <si>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</si>
  <si>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</si>
  <si>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</si>
  <si>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</si>
  <si>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</si>
  <si>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</si>
  <si>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</si>
  <si>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</si>
  <si>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</si>
  <si>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</si>
  <si>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</si>
  <si>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</si>
  <si>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</si>
  <si>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</si>
  <si>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</si>
  <si>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</si>
  <si>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</si>
  <si>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</si>
  <si>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</si>
  <si>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</si>
  <si>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</si>
  <si>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</si>
  <si>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</si>
  <si>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</si>
  <si>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</si>
  <si>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</si>
  <si>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</si>
  <si>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</si>
  <si>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</si>
  <si>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</si>
  <si>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</si>
  <si>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</si>
  <si>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</si>
  <si>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</si>
  <si>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</si>
  <si>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</si>
  <si>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</si>
  <si>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</si>
  <si>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</si>
  <si>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</si>
  <si>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</si>
  <si>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</si>
  <si>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</si>
  <si>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</si>
  <si>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</si>
  <si>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</si>
  <si>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</si>
  <si>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</si>
  <si>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</si>
  <si>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</si>
  <si>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</si>
  <si>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</si>
  <si>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</si>
  <si>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</si>
  <si>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</si>
  <si>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</si>
  <si>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</si>
  <si>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</si>
  <si>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</si>
  <si>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</si>
  <si>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</si>
  <si>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</si>
  <si>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</si>
  <si>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</si>
  <si>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</si>
  <si>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</si>
  <si>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</si>
  <si>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</si>
  <si>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</si>
  <si>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</si>
  <si>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</si>
  <si>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</si>
  <si>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</si>
  <si>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</si>
  <si>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</si>
  <si>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</si>
  <si>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</si>
  <si>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</si>
  <si>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</si>
  <si>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</si>
  <si>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</si>
  <si>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</si>
  <si>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</si>
  <si>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</si>
  <si>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</si>
  <si>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</si>
  <si>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</si>
  <si>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</si>
  <si>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</si>
  <si>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</si>
  <si>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</si>
  <si>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</si>
  <si>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</si>
  <si>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</si>
  <si>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</si>
  <si>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</si>
  <si>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</si>
  <si>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</si>
  <si>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</si>
  <si>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</si>
  <si>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</si>
  <si>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</si>
  <si>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</si>
  <si>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</si>
  <si>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</si>
  <si>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</si>
  <si>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</si>
  <si>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</si>
  <si>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</si>
  <si>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</si>
  <si>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</si>
  <si>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</si>
  <si>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</si>
  <si>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</si>
  <si>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</si>
  <si>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</si>
  <si>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</si>
  <si>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</si>
  <si>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</si>
  <si>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</si>
  <si>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</si>
  <si>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</si>
  <si>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</si>
  <si>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</si>
  <si>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</si>
  <si>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</si>
  <si>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</si>
  <si>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</si>
  <si>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</si>
  <si>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</si>
  <si>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</si>
  <si>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</si>
  <si>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</si>
  <si>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</si>
  <si>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</si>
  <si>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</si>
  <si>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</si>
  <si>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</si>
  <si>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</si>
  <si>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</si>
  <si>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</si>
  <si>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</si>
  <si>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</si>
  <si>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</si>
  <si>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</si>
  <si>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</si>
  <si>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</si>
  <si>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</si>
  <si>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</si>
  <si>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</si>
  <si>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</si>
  <si>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</si>
  <si>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</si>
  <si>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</si>
  <si>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</si>
  <si>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</si>
  <si>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</si>
  <si>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</si>
  <si>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</si>
  <si>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</si>
  <si>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</si>
  <si>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</si>
  <si>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</si>
  <si>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</si>
  <si>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</si>
  <si>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</si>
  <si>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</si>
  <si>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</si>
  <si>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</si>
  <si>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</si>
  <si>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</si>
  <si>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</si>
  <si>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</si>
  <si>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</si>
  <si>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</si>
  <si>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</si>
  <si>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</si>
  <si>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</si>
  <si>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</si>
  <si>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</si>
  <si>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</si>
  <si>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</si>
  <si>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</si>
  <si>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</si>
  <si>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</si>
  <si>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</si>
  <si>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</si>
  <si>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</si>
  <si>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</si>
  <si>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</si>
  <si>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</si>
  <si>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</si>
  <si>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</si>
  <si>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</si>
  <si>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</si>
  <si>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</si>
  <si>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</si>
  <si>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</si>
  <si>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</si>
  <si>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</si>
  <si>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</si>
  <si>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</si>
  <si>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</si>
  <si>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</si>
  <si>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</si>
  <si>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</si>
  <si>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</si>
  <si>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</si>
  <si>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</si>
  <si>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</si>
  <si>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</si>
  <si>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</si>
  <si>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</si>
  <si>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</si>
  <si>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</si>
  <si>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</si>
  <si>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</si>
  <si>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</si>
  <si>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</si>
  <si>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</si>
  <si>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</si>
  <si>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</si>
  <si>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</si>
  <si>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</si>
  <si>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</si>
  <si>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</si>
  <si>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</si>
  <si>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</si>
  <si>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</si>
  <si>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</si>
  <si>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</si>
  <si>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</si>
  <si>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</si>
  <si>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</si>
  <si>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</si>
  <si>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</si>
  <si>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</si>
  <si>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</si>
  <si>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</si>
  <si>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</si>
  <si>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</si>
  <si>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</si>
  <si>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</si>
  <si>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</si>
  <si>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</si>
  <si>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</si>
  <si>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</si>
  <si>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</si>
  <si>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</si>
  <si>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</si>
  <si>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</si>
  <si>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</si>
  <si>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</si>
  <si>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</si>
  <si>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</si>
  <si>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</si>
  <si>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</si>
  <si>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</si>
  <si>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</si>
  <si>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</si>
  <si>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</si>
  <si>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</si>
  <si>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</si>
  <si>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</si>
  <si>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</si>
  <si>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</si>
  <si>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</si>
  <si>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</si>
  <si>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</si>
  <si>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</si>
  <si>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</si>
  <si>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</si>
  <si>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</si>
  <si>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</si>
  <si>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</si>
  <si>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</si>
  <si>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</si>
  <si>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</si>
  <si>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</si>
  <si>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</si>
  <si>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</si>
  <si>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</si>
  <si>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</si>
  <si>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</si>
  <si>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</si>
  <si>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</si>
  <si>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</si>
  <si>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</si>
  <si>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</si>
  <si>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</si>
  <si>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</si>
  <si>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</si>
  <si>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</si>
  <si>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</si>
  <si>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</si>
  <si>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</si>
  <si>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</si>
  <si>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</si>
  <si>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</si>
  <si>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</si>
  <si>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</si>
  <si>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</si>
  <si>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</si>
  <si>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</si>
  <si>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</si>
  <si>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</si>
  <si>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</si>
  <si>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</si>
  <si>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</si>
  <si>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</si>
  <si>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</si>
  <si>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</si>
  <si>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</si>
  <si>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</si>
  <si>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</si>
  <si>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</si>
  <si>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</si>
  <si>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</si>
  <si>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</si>
  <si>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</si>
  <si>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</si>
  <si>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</si>
  <si>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</si>
  <si>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</si>
  <si>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</si>
  <si>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</si>
  <si>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</si>
  <si>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</si>
  <si>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</si>
  <si>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</si>
  <si>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</si>
  <si>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</si>
  <si>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</si>
  <si>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</si>
  <si>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</si>
  <si>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</si>
  <si>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</si>
  <si>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</si>
  <si>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</si>
  <si>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</si>
  <si>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</si>
  <si>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</si>
  <si>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</si>
  <si>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</si>
  <si>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</si>
  <si>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</si>
  <si>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</si>
  <si>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</si>
  <si>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</si>
  <si>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</si>
  <si>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</si>
  <si>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</si>
  <si>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</si>
  <si>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</si>
  <si>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</si>
  <si>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</si>
  <si>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</si>
  <si>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</si>
  <si>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</si>
  <si>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</si>
  <si>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</si>
  <si>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</si>
  <si>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</si>
  <si>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</si>
  <si>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</si>
  <si>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</si>
  <si>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</si>
  <si>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</si>
  <si>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</si>
  <si>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</si>
  <si>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</si>
  <si>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</si>
  <si>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</si>
  <si>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</si>
  <si>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</si>
  <si>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</si>
  <si>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</si>
  <si>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</si>
  <si>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</si>
  <si>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</si>
  <si>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</si>
  <si>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</si>
  <si>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</si>
  <si>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</si>
  <si>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</si>
  <si>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</si>
  <si>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</si>
  <si>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</si>
  <si>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</si>
  <si>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</si>
  <si>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</si>
  <si>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</si>
  <si>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</si>
  <si>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</si>
  <si>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</si>
  <si>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</si>
  <si>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</si>
  <si>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</si>
  <si>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</si>
  <si>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</si>
  <si>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</si>
  <si>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</si>
  <si>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</si>
  <si>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</si>
  <si>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</si>
  <si>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</si>
  <si>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</si>
  <si>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</si>
  <si>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</si>
  <si>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</si>
  <si>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</si>
  <si>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</si>
  <si>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</si>
  <si>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</si>
  <si>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</si>
  <si>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</si>
  <si>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</si>
  <si>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</si>
  <si>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</si>
  <si>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</si>
  <si>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</si>
  <si>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</si>
  <si>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</si>
  <si>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</si>
  <si>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</si>
  <si>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</si>
  <si>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</si>
  <si>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</si>
  <si>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</si>
  <si>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</si>
  <si>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</si>
  <si>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</si>
  <si>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</si>
  <si>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</si>
  <si>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</si>
  <si>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</si>
  <si>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</si>
  <si>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</si>
  <si>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</si>
  <si>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</si>
  <si>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</si>
  <si>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</si>
  <si>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</si>
  <si>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</si>
  <si>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</si>
  <si>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</si>
  <si>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</si>
  <si>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</si>
  <si>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</si>
  <si>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</si>
  <si>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</si>
  <si>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</si>
  <si>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</si>
  <si>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</si>
  <si>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</si>
  <si>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</si>
  <si>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</si>
  <si>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</si>
  <si>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</si>
  <si>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</si>
  <si>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</si>
  <si>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</si>
  <si>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</si>
  <si>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</si>
  <si>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</si>
  <si>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</si>
  <si>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</si>
  <si>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</si>
  <si>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</si>
  <si>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</si>
  <si>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</si>
  <si>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</si>
  <si>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</si>
  <si>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</si>
  <si>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</si>
  <si>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</si>
  <si>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</si>
  <si>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</si>
  <si>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</si>
  <si>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</si>
  <si>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</si>
  <si>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</si>
  <si>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</si>
  <si>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</si>
  <si>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</si>
  <si>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</si>
  <si>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</si>
  <si>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</si>
  <si>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</si>
  <si>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</si>
  <si>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</si>
  <si>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</si>
  <si>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</si>
  <si>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</si>
  <si>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</si>
  <si>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</si>
  <si>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</si>
  <si>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</si>
  <si>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</si>
  <si>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</si>
  <si>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</si>
  <si>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</si>
  <si>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</si>
  <si>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</si>
  <si>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</si>
  <si>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</si>
  <si>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</si>
  <si>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</si>
  <si>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</si>
  <si>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</si>
  <si>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</si>
  <si>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</si>
  <si>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</si>
  <si>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</si>
  <si>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</si>
  <si>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</si>
  <si>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</si>
  <si>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</si>
  <si>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</si>
  <si>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</si>
  <si>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</si>
  <si>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</si>
  <si>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</si>
  <si>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</si>
  <si>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</si>
  <si>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</si>
  <si>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</si>
  <si>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</si>
  <si>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</si>
  <si>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</si>
  <si>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</si>
  <si>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</si>
  <si>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</si>
  <si>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</si>
  <si>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</si>
  <si>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</si>
  <si>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</si>
  <si>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</si>
  <si>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</si>
  <si>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</si>
  <si>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</si>
  <si>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</si>
  <si>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</si>
  <si>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</si>
  <si>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</si>
  <si>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</si>
  <si>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</si>
  <si>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</si>
  <si>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</si>
  <si>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</si>
  <si>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</si>
  <si>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</si>
  <si>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</si>
  <si>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</si>
  <si>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</si>
  <si>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</si>
  <si>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</si>
  <si>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</si>
  <si>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</si>
  <si>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</si>
  <si>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</si>
  <si>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</si>
  <si>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</si>
  <si>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</si>
  <si>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</si>
  <si>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</si>
  <si>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</si>
  <si>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</si>
  <si>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</si>
  <si>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</si>
  <si>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</si>
  <si>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</si>
  <si>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</si>
  <si>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</si>
  <si>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</si>
  <si>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</si>
  <si>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</si>
  <si>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</si>
  <si>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</si>
  <si>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</si>
  <si>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</si>
  <si>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</si>
  <si>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</si>
  <si>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</si>
  <si>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</si>
  <si>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</si>
  <si>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</si>
  <si>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</si>
  <si>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</si>
  <si>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</si>
  <si>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</si>
  <si>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</si>
  <si>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</si>
  <si>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</si>
  <si>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</si>
  <si>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</si>
  <si>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</si>
  <si>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</si>
  <si>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</si>
  <si>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</si>
  <si>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</si>
  <si>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</si>
  <si>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</si>
  <si>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</si>
  <si>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</si>
  <si>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</si>
  <si>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</si>
  <si>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</si>
  <si>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</si>
  <si>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</si>
  <si>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</si>
  <si>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</si>
  <si>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</si>
  <si>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</si>
  <si>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</si>
  <si>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</si>
  <si>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</si>
  <si>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</si>
  <si>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</si>
  <si>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</si>
  <si>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</si>
  <si>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</si>
  <si>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</si>
  <si>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</si>
  <si>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</si>
  <si>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</si>
  <si>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</si>
  <si>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</si>
  <si>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</si>
  <si>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</si>
  <si>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</si>
  <si>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</si>
  <si>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</si>
  <si>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</si>
  <si>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</si>
  <si>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</si>
  <si>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</si>
  <si>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</si>
  <si>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</si>
  <si>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</si>
  <si>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</si>
  <si>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</si>
  <si>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</si>
  <si>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</si>
  <si>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</si>
  <si>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</si>
  <si>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</si>
  <si>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</si>
  <si>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</si>
  <si>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</si>
  <si>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</si>
  <si>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</si>
  <si>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</si>
  <si>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</si>
  <si>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</si>
  <si>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</si>
  <si>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</si>
  <si>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</si>
  <si>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</si>
  <si>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</si>
  <si>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</si>
  <si>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</si>
  <si>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</si>
  <si>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</si>
  <si>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</si>
  <si>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</si>
  <si>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</si>
  <si>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</si>
  <si>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</si>
  <si>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</si>
  <si>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</si>
  <si>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</si>
  <si>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</si>
  <si>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</si>
  <si>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</si>
  <si>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</si>
  <si>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</si>
  <si>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</si>
  <si>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</si>
  <si>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</si>
  <si>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</si>
  <si>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</si>
  <si>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</si>
  <si>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</si>
  <si>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</si>
  <si>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</si>
  <si>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</si>
  <si>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</si>
  <si>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</si>
  <si>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</si>
  <si>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</si>
  <si>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</si>
  <si>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</si>
  <si>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</si>
  <si>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</si>
  <si>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</si>
  <si>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</si>
  <si>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</si>
  <si>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</si>
  <si>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</si>
  <si>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</si>
  <si>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</si>
  <si>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</si>
  <si>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</si>
  <si>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</si>
  <si>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</si>
  <si>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</si>
  <si>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</si>
  <si>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</si>
  <si>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</si>
  <si>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</si>
  <si>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</si>
  <si>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</si>
  <si>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</si>
  <si>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</si>
  <si>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</si>
  <si>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</si>
  <si>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</si>
  <si>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</si>
  <si>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</si>
  <si>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</si>
  <si>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</si>
  <si>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</si>
  <si>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</si>
  <si>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</si>
  <si>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</si>
  <si>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</si>
  <si>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</si>
  <si>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</si>
  <si>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</si>
  <si>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</si>
  <si>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</si>
  <si>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</si>
  <si>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</si>
  <si>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</si>
  <si>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</si>
  <si>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</si>
  <si>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</si>
  <si>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</si>
  <si>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</si>
  <si>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</si>
  <si>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</si>
  <si>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</si>
  <si>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</si>
  <si>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</si>
  <si>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</si>
  <si>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</si>
  <si>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</si>
  <si>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</si>
  <si>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</si>
  <si>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</si>
  <si>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</si>
  <si>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</si>
  <si>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</si>
  <si>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</si>
  <si>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</si>
  <si>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</si>
  <si>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</si>
  <si>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</si>
  <si>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</si>
  <si>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</si>
  <si>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</si>
  <si>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</si>
  <si>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</si>
  <si>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</si>
  <si>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</si>
  <si>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</si>
  <si>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</si>
  <si>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</si>
  <si>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</si>
  <si>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</si>
  <si>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</si>
  <si>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</si>
  <si>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</si>
  <si>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</si>
  <si>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</si>
  <si>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</si>
  <si>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</si>
  <si>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</si>
  <si>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</si>
  <si>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</si>
  <si>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</si>
  <si>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</si>
  <si>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</si>
  <si>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</si>
  <si>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</si>
  <si>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</si>
  <si>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</si>
  <si>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</si>
  <si>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</si>
  <si>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</si>
  <si>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</si>
  <si>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</si>
  <si>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</si>
  <si>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</si>
  <si>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</si>
  <si>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</si>
  <si>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</si>
  <si>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</si>
  <si>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</si>
  <si>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</si>
  <si>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</si>
  <si>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</si>
  <si>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</si>
  <si>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</si>
  <si>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</si>
  <si>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</si>
  <si>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</si>
  <si>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</si>
  <si>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</si>
  <si>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</si>
  <si>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</si>
  <si>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</si>
  <si>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</si>
  <si>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</si>
  <si>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</si>
  <si>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</si>
  <si>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</si>
  <si>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</si>
  <si>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</si>
  <si>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</si>
  <si>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</si>
  <si>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</si>
  <si>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</si>
  <si>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</si>
  <si>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</si>
  <si>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</si>
  <si>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</si>
  <si>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</si>
  <si>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</si>
  <si>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</si>
  <si>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</si>
  <si>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</si>
  <si>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</si>
  <si>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</si>
  <si>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</si>
  <si>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</si>
  <si>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</si>
  <si>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</si>
  <si>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</si>
  <si>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</si>
  <si>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</si>
  <si>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</si>
  <si>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</si>
  <si>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</si>
  <si>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</si>
  <si>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</si>
  <si>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</si>
  <si>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</si>
  <si>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</si>
  <si>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</si>
  <si>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</si>
  <si>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</si>
  <si>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</si>
  <si>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</si>
  <si>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</si>
  <si>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</si>
  <si>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</si>
  <si>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</si>
  <si>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</si>
  <si>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</si>
  <si>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</si>
  <si>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</si>
  <si>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</si>
  <si>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</si>
  <si>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</si>
  <si>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</si>
  <si>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</si>
  <si>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</si>
  <si>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</si>
  <si>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</si>
  <si>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</si>
  <si>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</si>
  <si>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</si>
  <si>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</si>
  <si>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</si>
  <si>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</si>
  <si>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</si>
  <si>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</si>
  <si>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</si>
  <si>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</si>
  <si>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</si>
  <si>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</si>
  <si>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</si>
  <si>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</si>
  <si>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</si>
  <si>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</si>
  <si>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</si>
  <si>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</si>
  <si>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</si>
  <si>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</si>
  <si>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</si>
  <si>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</si>
  <si>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</si>
  <si>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</si>
  <si>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</si>
  <si>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</si>
  <si>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</si>
  <si>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</si>
  <si>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</si>
  <si>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</si>
  <si>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</si>
  <si>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</si>
  <si>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</si>
  <si>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</si>
  <si>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</si>
  <si>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</si>
  <si>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</si>
  <si>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</si>
  <si>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</si>
  <si>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</si>
  <si>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</si>
  <si>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</si>
  <si>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</si>
  <si>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</si>
  <si>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</si>
  <si>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</si>
  <si>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</si>
  <si>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</si>
  <si>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</si>
  <si>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</si>
  <si>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</si>
  <si>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</si>
  <si>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</si>
  <si>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</si>
  <si>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</si>
  <si>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</si>
  <si>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</si>
  <si>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</si>
  <si>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</si>
  <si>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</si>
  <si>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</si>
  <si>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</si>
  <si>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</si>
  <si>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</si>
  <si>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</si>
  <si>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</si>
  <si>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</si>
  <si>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</si>
  <si>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</si>
  <si>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</si>
  <si>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</si>
  <si>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</si>
  <si>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</si>
  <si>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</si>
  <si>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</si>
  <si>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</si>
  <si>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</si>
  <si>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</si>
  <si>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</si>
  <si>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</si>
  <si>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</si>
  <si>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</si>
  <si>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</si>
  <si>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</si>
  <si>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</si>
  <si>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</si>
  <si>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</si>
  <si>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</si>
  <si>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</si>
  <si>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</si>
  <si>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</si>
  <si>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</si>
  <si>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</si>
  <si>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</si>
  <si>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</si>
  <si>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</si>
  <si>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</si>
  <si>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</si>
  <si>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</si>
  <si>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</si>
  <si>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</si>
  <si>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</si>
  <si>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</si>
  <si>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</si>
  <si>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</si>
  <si>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</si>
  <si>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</si>
  <si>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</si>
  <si>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</si>
  <si>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</si>
  <si>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</si>
  <si>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</si>
  <si>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</si>
  <si>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</si>
  <si>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</si>
  <si>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</si>
  <si>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</si>
  <si>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</si>
  <si>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</si>
  <si>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</si>
  <si>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</si>
  <si>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</si>
  <si>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</si>
  <si>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</si>
  <si>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</si>
  <si>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</si>
  <si>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</si>
  <si>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</si>
  <si>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</si>
  <si>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</si>
  <si>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</si>
  <si>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</si>
  <si>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</si>
  <si>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</si>
  <si>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</si>
  <si>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</si>
  <si>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</si>
  <si>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</si>
  <si>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</si>
  <si>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</si>
  <si>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</si>
  <si>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</si>
  <si>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</si>
  <si>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</si>
  <si>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</si>
  <si>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</si>
  <si>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</si>
  <si>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</si>
  <si>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</si>
  <si>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</si>
  <si>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</si>
  <si>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</si>
  <si>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</si>
  <si>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</si>
  <si>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</si>
  <si>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</si>
  <si>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</si>
  <si>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</si>
  <si>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</si>
  <si>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</si>
  <si>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</si>
  <si>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</si>
  <si>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</si>
  <si>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</si>
  <si>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</si>
  <si>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</si>
  <si>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</si>
  <si>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</si>
  <si>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</si>
  <si>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</si>
  <si>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</si>
  <si>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</si>
  <si>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</si>
  <si>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</si>
  <si>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</si>
  <si>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</si>
  <si>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</si>
  <si>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</si>
  <si>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</si>
  <si>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</si>
  <si>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</si>
  <si>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</si>
  <si>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</si>
  <si>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</si>
  <si>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</si>
  <si>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</si>
  <si>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</si>
  <si>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</si>
  <si>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</si>
  <si>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</si>
  <si>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</si>
  <si>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</si>
  <si>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</si>
  <si>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</si>
  <si>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</si>
  <si>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</si>
  <si>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</si>
  <si>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</si>
  <si>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</si>
  <si>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</si>
  <si>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</si>
  <si>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</si>
  <si>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</si>
  <si>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</si>
  <si>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</si>
  <si>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</si>
  <si>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</si>
  <si>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</si>
  <si>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</si>
  <si>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</si>
  <si>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</si>
  <si>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</si>
  <si>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</si>
  <si>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</si>
  <si>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</si>
  <si>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</si>
  <si>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</si>
  <si>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</si>
  <si>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</si>
  <si>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</si>
  <si>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</si>
  <si>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</si>
  <si>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</si>
  <si>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</si>
  <si>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</si>
  <si>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</si>
  <si>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</si>
  <si>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</si>
  <si>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</si>
  <si>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</si>
  <si>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</si>
  <si>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</si>
  <si>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</si>
  <si>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</si>
  <si>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</si>
  <si>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</si>
  <si>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</si>
  <si>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</si>
  <si>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</si>
  <si>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</si>
  <si>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</si>
  <si>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</si>
  <si>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</si>
  <si>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</si>
  <si>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</si>
  <si>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</si>
  <si>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</si>
  <si>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</si>
  <si>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</si>
  <si>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</si>
  <si>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</si>
  <si>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</si>
  <si>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</si>
  <si>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</si>
  <si>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</si>
  <si>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</si>
  <si>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</si>
  <si>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</si>
  <si>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</si>
  <si>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</si>
  <si>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</si>
  <si>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</si>
  <si>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</si>
  <si>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</si>
  <si>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</si>
  <si>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</si>
  <si>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</si>
  <si>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</si>
  <si>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</si>
  <si>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</si>
  <si>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</si>
  <si>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</si>
  <si>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</si>
  <si>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</si>
  <si>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</si>
  <si>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</si>
  <si>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</si>
  <si>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</si>
  <si>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</si>
  <si>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</si>
  <si>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</si>
  <si>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</si>
  <si>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</si>
  <si>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</si>
  <si>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</si>
  <si>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</si>
  <si>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</si>
  <si>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</si>
  <si>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</si>
  <si>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</si>
  <si>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</si>
  <si>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</si>
  <si>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</si>
  <si>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</si>
  <si>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</si>
  <si>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</si>
  <si>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</si>
  <si>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</si>
  <si>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</si>
  <si>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</si>
  <si>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</si>
  <si>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</si>
  <si>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</si>
  <si>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</si>
  <si>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</si>
  <si>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</si>
  <si>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</si>
  <si>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</si>
  <si>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</si>
  <si>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</si>
  <si>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</si>
  <si>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</si>
  <si>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</si>
  <si>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</si>
  <si>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</si>
  <si>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</si>
  <si>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</si>
  <si>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</si>
  <si>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</si>
  <si>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</si>
  <si>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</si>
  <si>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</si>
  <si>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</si>
  <si>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</si>
  <si>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</si>
  <si>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</si>
  <si>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</si>
  <si>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</si>
  <si>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</si>
  <si>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</si>
  <si>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</si>
  <si>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</si>
  <si>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</si>
  <si>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</si>
  <si>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</si>
  <si>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</si>
  <si>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</si>
  <si>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</si>
  <si>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</si>
  <si>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</si>
  <si>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</si>
  <si>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</si>
  <si>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</si>
  <si>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</si>
  <si>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</si>
  <si>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</si>
  <si>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</si>
  <si>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</si>
  <si>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</si>
  <si>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</si>
  <si>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</si>
  <si>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</si>
  <si>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</si>
  <si>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</si>
  <si>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</si>
  <si>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</si>
  <si>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</si>
  <si>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</si>
  <si>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</si>
  <si>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</si>
  <si>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</si>
  <si>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</si>
  <si>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</si>
  <si>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</si>
  <si>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</si>
  <si>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</si>
  <si>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</si>
  <si>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</si>
  <si>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</si>
  <si>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</si>
  <si>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</si>
  <si>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</si>
  <si>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</si>
  <si>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</si>
  <si>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</si>
  <si>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</si>
  <si>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</si>
  <si>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</si>
  <si>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</si>
  <si>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</si>
  <si>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</si>
  <si>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</si>
  <si>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</si>
  <si>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</si>
  <si>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</si>
  <si>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</si>
  <si>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</si>
  <si>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</si>
  <si>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</si>
  <si>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</si>
  <si>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</si>
  <si>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</si>
  <si>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</si>
  <si>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</si>
  <si>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</si>
  <si>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</si>
  <si>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</si>
  <si>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</si>
  <si>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</si>
  <si>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</si>
  <si>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</si>
  <si>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</si>
  <si>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</si>
  <si>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</si>
  <si>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</si>
  <si>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</si>
  <si>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</si>
  <si>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</si>
  <si>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</si>
  <si>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</si>
  <si>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</si>
  <si>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</si>
  <si>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</si>
  <si>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</si>
  <si>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</si>
  <si>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</si>
  <si>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</si>
  <si>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</si>
  <si>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</si>
  <si>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</si>
  <si>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</si>
  <si>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</si>
  <si>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</si>
  <si>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</si>
  <si>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</si>
  <si>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</si>
  <si>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</si>
  <si>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</si>
  <si>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</si>
  <si>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</si>
  <si>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</si>
  <si>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</si>
  <si>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</si>
  <si>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</si>
  <si>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</si>
  <si>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</si>
  <si>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</si>
  <si>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</si>
  <si>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</si>
  <si>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</si>
  <si>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</si>
  <si>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</si>
  <si>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</si>
  <si>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</si>
  <si>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</si>
  <si>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</si>
  <si>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</si>
  <si>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</si>
  <si>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</si>
  <si>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</si>
  <si>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</si>
  <si>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</si>
  <si>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</si>
  <si>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</si>
  <si>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</si>
  <si>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</si>
  <si>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</si>
  <si>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</si>
  <si>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</si>
  <si>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</si>
  <si>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</si>
  <si>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</si>
  <si>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</si>
  <si>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</si>
  <si>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</si>
  <si>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</si>
  <si>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</si>
  <si>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</si>
  <si>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</si>
  <si>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</si>
  <si>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</si>
  <si>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</si>
  <si>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</si>
  <si>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</si>
  <si>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</si>
  <si>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</si>
  <si>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</si>
  <si>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</si>
  <si>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</si>
  <si>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</si>
  <si>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</si>
  <si>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</si>
  <si>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</si>
  <si>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</si>
  <si>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</si>
  <si>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</si>
  <si>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</si>
  <si>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</si>
  <si>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</si>
  <si>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</si>
  <si>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</si>
  <si>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</si>
  <si>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</si>
  <si>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</si>
  <si>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</si>
  <si>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</si>
  <si>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</si>
  <si>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</si>
  <si>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</si>
  <si>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</si>
  <si>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</si>
  <si>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</si>
  <si>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</si>
  <si>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</si>
  <si>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</si>
  <si>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</si>
  <si>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</si>
  <si>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</si>
  <si>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</si>
  <si>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</si>
  <si>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</si>
  <si>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</si>
  <si>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</si>
  <si>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</si>
  <si>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</si>
  <si>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</si>
  <si>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</si>
  <si>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</si>
  <si>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</si>
  <si>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</si>
  <si>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</si>
  <si>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</si>
  <si>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</si>
  <si>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</si>
  <si>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</si>
  <si>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</si>
  <si>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</si>
  <si>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</si>
  <si>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</si>
  <si>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</si>
  <si>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</si>
  <si>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</si>
  <si>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</si>
  <si>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</si>
  <si>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</si>
  <si>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</si>
  <si>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</si>
  <si>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</si>
  <si>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</si>
  <si>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</si>
  <si>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</si>
  <si>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</si>
  <si>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</si>
  <si>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</si>
  <si>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</si>
  <si>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</si>
  <si>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</si>
  <si>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</si>
  <si>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</si>
  <si>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</si>
  <si>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</si>
  <si>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</si>
  <si>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</si>
  <si>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</si>
  <si>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</si>
  <si>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</si>
  <si>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</si>
  <si>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</si>
  <si>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</si>
  <si>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</si>
  <si>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</si>
  <si>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</si>
  <si>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</si>
  <si>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</si>
  <si>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</si>
  <si>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</si>
  <si>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</si>
  <si>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</si>
  <si>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</si>
  <si>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</si>
  <si>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</si>
  <si>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</si>
  <si>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</si>
  <si>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</si>
  <si>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</si>
  <si>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</si>
  <si>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</si>
  <si>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</si>
  <si>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</si>
  <si>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</si>
  <si>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</si>
  <si>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</si>
  <si>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</si>
  <si>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</si>
  <si>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</si>
  <si>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</si>
  <si>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</si>
  <si>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</si>
  <si>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</si>
  <si>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</si>
  <si>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</si>
  <si>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</si>
  <si>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</si>
  <si>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</si>
  <si>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</si>
  <si>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</si>
  <si>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</si>
  <si>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</si>
  <si>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</si>
  <si>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</si>
  <si>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</si>
  <si>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</si>
  <si>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</si>
  <si>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</si>
  <si>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</si>
  <si>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</si>
  <si>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</si>
  <si>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</si>
  <si>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</si>
  <si>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</si>
  <si>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</si>
  <si>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</si>
  <si>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</si>
  <si>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</si>
  <si>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</si>
  <si>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</si>
  <si>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</si>
  <si>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</si>
  <si>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</si>
  <si>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</si>
  <si>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</si>
  <si>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</si>
  <si>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</si>
  <si>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</si>
  <si>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</si>
  <si>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</si>
  <si>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</si>
  <si>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</si>
  <si>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</si>
  <si>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</si>
  <si>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</si>
  <si>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</si>
  <si>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</si>
  <si>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</si>
  <si>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</si>
  <si>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</si>
  <si>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</si>
  <si>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</si>
  <si>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</si>
  <si>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</si>
  <si>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</si>
  <si>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</si>
  <si>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</si>
  <si>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</si>
  <si>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</si>
  <si>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</si>
  <si>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</si>
  <si>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</si>
  <si>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</si>
  <si>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</si>
  <si>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</si>
  <si>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</si>
  <si>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</si>
  <si>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</si>
  <si>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</si>
  <si>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</si>
  <si>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</si>
  <si>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</si>
  <si>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</si>
  <si>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</si>
  <si>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</si>
  <si>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</si>
  <si>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</si>
  <si>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</si>
  <si>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</si>
  <si>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</si>
  <si>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</si>
  <si>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</si>
  <si>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</si>
  <si>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</si>
  <si>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</si>
  <si>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</si>
  <si>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</si>
  <si>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</si>
  <si>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</si>
  <si>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</si>
  <si>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</si>
  <si>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</si>
  <si>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</si>
  <si>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</si>
  <si>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</si>
  <si>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</si>
  <si>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</si>
  <si>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</si>
  <si>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</si>
  <si>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</si>
  <si>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</si>
  <si>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</si>
  <si>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</si>
  <si>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</si>
  <si>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</si>
  <si>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</si>
  <si>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</si>
  <si>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</si>
  <si>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</si>
  <si>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</si>
  <si>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</si>
  <si>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</si>
  <si>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</si>
  <si>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</si>
  <si>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</si>
  <si>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</si>
  <si>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</si>
  <si>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</si>
  <si>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</si>
  <si>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</si>
  <si>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</si>
  <si>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</si>
  <si>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</si>
  <si>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</si>
  <si>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</si>
  <si>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</si>
  <si>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</si>
  <si>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</si>
  <si>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</si>
  <si>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</si>
  <si>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</si>
  <si>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</si>
  <si>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</si>
  <si>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</si>
  <si>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</si>
  <si>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</si>
  <si>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</si>
  <si>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</si>
  <si>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</si>
  <si>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</si>
  <si>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</si>
  <si>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</si>
  <si>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</si>
  <si>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</si>
  <si>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</si>
  <si>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</si>
  <si>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</si>
  <si>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</si>
  <si>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</si>
  <si>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</si>
  <si>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</si>
  <si>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</si>
  <si>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</si>
  <si>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</si>
  <si>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</si>
  <si>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</si>
  <si>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</si>
  <si>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</si>
  <si>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</si>
  <si>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</si>
  <si>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</si>
  <si>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</si>
  <si>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</si>
  <si>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</si>
  <si>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</si>
  <si>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</si>
  <si>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</si>
  <si>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</si>
  <si>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</si>
  <si>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</si>
  <si>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</si>
  <si>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</si>
  <si>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</si>
  <si>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</si>
  <si>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</si>
  <si>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</si>
  <si>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</si>
  <si>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</si>
  <si>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</si>
  <si>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</si>
  <si>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</si>
  <si>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</si>
  <si>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</si>
  <si>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</si>
  <si>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</si>
  <si>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</si>
  <si>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</si>
  <si>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</si>
  <si>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</si>
  <si>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</si>
  <si>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</si>
  <si>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</si>
  <si>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</si>
  <si>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</si>
  <si>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</si>
  <si>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</si>
  <si>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</si>
  <si>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</si>
  <si>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</si>
  <si>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</si>
  <si>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</si>
  <si>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</si>
  <si>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</si>
  <si>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</si>
  <si>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</si>
  <si>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</si>
  <si>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</si>
  <si>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</si>
  <si>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</si>
  <si>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</si>
  <si>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</si>
  <si>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</si>
  <si>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</si>
  <si>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</si>
  <si>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</si>
  <si>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</si>
  <si>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</si>
  <si>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</si>
  <si>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</si>
  <si>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</si>
  <si>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</si>
  <si>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</si>
  <si>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</si>
  <si>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</si>
  <si>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</si>
  <si>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</si>
  <si>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</si>
  <si>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</si>
  <si>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</si>
  <si>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</si>
  <si>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</si>
  <si>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</si>
  <si>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</si>
  <si>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</si>
  <si>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</si>
  <si>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</si>
  <si>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</si>
  <si>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</si>
  <si>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</si>
  <si>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</si>
  <si>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</si>
  <si>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</si>
  <si>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</si>
  <si>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</si>
  <si>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</si>
  <si>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</si>
  <si>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</si>
  <si>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</si>
  <si>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</si>
  <si>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</si>
  <si>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</si>
  <si>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</si>
  <si>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</si>
  <si>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</si>
  <si>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</si>
  <si>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</si>
  <si>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</si>
  <si>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</si>
  <si>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</si>
  <si>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</si>
  <si>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</si>
  <si>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</si>
  <si>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</si>
  <si>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</si>
  <si>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</si>
  <si>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</si>
  <si>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</si>
  <si>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</si>
  <si>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</si>
  <si>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</si>
  <si>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</si>
  <si>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</si>
  <si>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</si>
  <si>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</si>
  <si>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</si>
  <si>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</si>
  <si>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</si>
  <si>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</si>
  <si>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</si>
  <si>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</si>
  <si>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</si>
  <si>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</si>
  <si>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</si>
  <si>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</si>
  <si>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</si>
  <si>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</si>
  <si>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</si>
  <si>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</si>
  <si>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</si>
  <si>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</si>
  <si>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</si>
  <si>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</si>
  <si>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</si>
  <si>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</si>
  <si>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</si>
  <si>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</si>
  <si>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</si>
  <si>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</si>
  <si>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</si>
  <si>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</si>
  <si>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</si>
  <si>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</si>
  <si>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</si>
  <si>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</si>
  <si>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</si>
  <si>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</si>
  <si>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</si>
  <si>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</si>
  <si>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</si>
  <si>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</si>
  <si>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</si>
  <si>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</si>
  <si>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</si>
  <si>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</si>
  <si>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</si>
  <si>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</si>
  <si>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</si>
  <si>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</si>
  <si>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</si>
  <si>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</si>
  <si>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</si>
  <si>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</si>
  <si>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</si>
  <si>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</si>
  <si>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</si>
  <si>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</si>
  <si>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</si>
  <si>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</si>
  <si>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</si>
  <si>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</si>
  <si>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</si>
  <si>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</si>
  <si>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</si>
  <si>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</si>
  <si>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</si>
  <si>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</si>
  <si>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</si>
  <si>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</si>
  <si>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</si>
  <si>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</si>
  <si>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</si>
  <si>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</si>
  <si>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</si>
  <si>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</si>
  <si>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</si>
  <si>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</si>
  <si>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</si>
  <si>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</si>
  <si>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</si>
  <si>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</si>
  <si>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</si>
  <si>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</si>
  <si>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</si>
  <si>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</si>
  <si>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</si>
  <si>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</si>
  <si>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</si>
  <si>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</si>
  <si>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</si>
  <si>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</si>
  <si>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</si>
  <si>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</si>
  <si>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</si>
  <si>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</si>
  <si>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</si>
  <si>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</si>
  <si>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</si>
  <si>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</si>
  <si>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</si>
  <si>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</si>
  <si>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</si>
  <si>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</si>
  <si>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</si>
  <si>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</si>
  <si>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</si>
  <si>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</si>
  <si>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</si>
  <si>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</si>
  <si>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</si>
  <si>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</si>
  <si>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</si>
  <si>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</si>
  <si>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</si>
  <si>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</si>
  <si>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</si>
  <si>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</si>
  <si>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</si>
  <si>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</si>
  <si>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</si>
  <si>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</si>
  <si>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</si>
  <si>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</si>
  <si>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</si>
  <si>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</si>
  <si>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</si>
  <si>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</si>
  <si>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</si>
  <si>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</si>
  <si>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</si>
  <si>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</si>
  <si>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</si>
  <si>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</si>
  <si>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</si>
  <si>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</si>
  <si>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</si>
  <si>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</si>
  <si>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</si>
  <si>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</si>
  <si>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</si>
  <si>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</si>
  <si>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</si>
  <si>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</si>
  <si>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</si>
  <si>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</si>
  <si>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</si>
  <si>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</si>
  <si>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</si>
  <si>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</si>
  <si>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</si>
  <si>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</si>
  <si>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</si>
  <si>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</si>
  <si>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</si>
  <si>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</si>
  <si>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</si>
  <si>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</si>
  <si>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</si>
  <si>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</si>
  <si>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</si>
  <si>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</si>
  <si>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</si>
  <si>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</si>
  <si>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</si>
  <si>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</si>
  <si>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</si>
  <si>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</si>
  <si>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</si>
  <si>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</si>
  <si>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</si>
  <si>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</si>
  <si>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</si>
  <si>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</si>
  <si>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</si>
  <si>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</si>
  <si>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</si>
  <si>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</si>
  <si>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</si>
  <si>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</si>
  <si>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</si>
  <si>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</si>
  <si>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</si>
  <si>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</si>
  <si>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</si>
  <si>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</si>
  <si>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</si>
  <si>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</si>
  <si>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</si>
  <si>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</si>
  <si>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</si>
  <si>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</si>
  <si>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</si>
  <si>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</si>
  <si>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</si>
  <si>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</si>
  <si>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</si>
  <si>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</si>
  <si>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</si>
  <si>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</si>
  <si>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</si>
  <si>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</si>
  <si>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</si>
  <si>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</si>
  <si>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</si>
  <si>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</si>
  <si>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</si>
  <si>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</si>
  <si>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</si>
  <si>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</si>
  <si>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</si>
  <si>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</si>
  <si>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</si>
  <si>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</si>
  <si>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</si>
  <si>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</si>
  <si>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</si>
  <si>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</si>
  <si>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</si>
  <si>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</si>
  <si>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</si>
  <si>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</si>
  <si>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</si>
  <si>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</si>
  <si>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</si>
  <si>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</si>
  <si>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</si>
  <si>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</si>
  <si>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</si>
  <si>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</si>
  <si>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</si>
  <si>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</si>
  <si>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</si>
  <si>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</si>
  <si>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</si>
  <si>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</si>
  <si>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</si>
  <si>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</si>
  <si>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</si>
  <si>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</si>
  <si>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</si>
  <si>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</si>
  <si>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</si>
  <si>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</si>
  <si>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</si>
  <si>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</si>
  <si>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</si>
  <si>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</si>
  <si>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</si>
  <si>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</si>
  <si>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</si>
  <si>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</si>
  <si>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</si>
  <si>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</si>
  <si>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</si>
  <si>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</si>
  <si>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</si>
  <si>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</si>
  <si>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</si>
  <si>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</si>
  <si>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</si>
  <si>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</si>
  <si>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</si>
  <si>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</si>
  <si>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</si>
  <si>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</si>
  <si>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</si>
  <si>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</si>
  <si>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</si>
  <si>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</si>
  <si>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</si>
  <si>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</si>
  <si>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</si>
  <si>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</si>
  <si>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</si>
  <si>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</si>
  <si>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</si>
  <si>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</si>
  <si>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</si>
  <si>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</si>
  <si>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</si>
  <si>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</si>
  <si>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</si>
  <si>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</si>
  <si>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</si>
  <si>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</si>
  <si>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</si>
  <si>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</si>
  <si>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</si>
  <si>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</si>
  <si>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</si>
  <si>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</si>
  <si>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</si>
  <si>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</si>
  <si>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</si>
  <si>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</si>
  <si>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</si>
  <si>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</si>
  <si>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</si>
  <si>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</si>
  <si>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</si>
  <si>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</si>
  <si>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</si>
  <si>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</si>
  <si>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</si>
  <si>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</si>
  <si>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</si>
  <si>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</si>
  <si>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</si>
  <si>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</si>
  <si>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</si>
  <si>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</si>
  <si>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</si>
  <si>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</si>
  <si>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</si>
  <si>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</si>
  <si>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</si>
  <si>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</si>
  <si>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</si>
  <si>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</si>
  <si>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</si>
  <si>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</si>
  <si>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</si>
  <si>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</si>
  <si>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</si>
  <si>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</si>
  <si>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</si>
  <si>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</si>
  <si>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</si>
  <si>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</si>
  <si>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</si>
  <si>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</si>
  <si>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</si>
  <si>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</si>
  <si>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</si>
  <si>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</si>
  <si>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</si>
  <si>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</si>
  <si>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</si>
  <si>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</si>
  <si>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</si>
  <si>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</si>
  <si>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</si>
  <si>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</si>
  <si>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</si>
  <si>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</si>
  <si>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</si>
  <si>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</si>
  <si>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</si>
  <si>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</si>
  <si>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</si>
  <si>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</si>
  <si>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</si>
  <si>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</si>
  <si>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</si>
  <si>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</si>
  <si>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</si>
  <si>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</si>
  <si>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</si>
  <si>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</si>
  <si>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</si>
  <si>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</si>
  <si>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</si>
  <si>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</si>
  <si>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</si>
  <si>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</si>
  <si>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</si>
  <si>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</si>
  <si>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</si>
  <si>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</si>
  <si>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</si>
  <si>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</si>
  <si>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</si>
  <si>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</si>
  <si>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</si>
  <si>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</si>
  <si>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</si>
  <si>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</si>
  <si>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</si>
  <si>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</si>
  <si>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</si>
  <si>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</si>
  <si>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</si>
  <si>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</si>
  <si>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</si>
  <si>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</si>
  <si>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</si>
  <si>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</si>
  <si>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</si>
  <si>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</si>
  <si>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</si>
  <si>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</si>
  <si>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</si>
  <si>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</si>
  <si>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</si>
  <si>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</si>
  <si>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</si>
  <si>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</si>
  <si>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</si>
  <si>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</si>
  <si>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</si>
  <si>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</si>
  <si>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</si>
  <si>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</si>
  <si>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</si>
  <si>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</si>
  <si>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</si>
  <si>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</si>
  <si>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</si>
  <si>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</si>
  <si>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</si>
  <si>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</si>
  <si>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</si>
  <si>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</si>
  <si>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</si>
  <si>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</si>
  <si>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</si>
  <si>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</si>
  <si>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</si>
  <si>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</si>
  <si>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</si>
  <si>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</si>
  <si>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</si>
  <si>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</si>
  <si>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</si>
  <si>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</si>
  <si>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</si>
  <si>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</si>
  <si>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</si>
  <si>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</si>
  <si>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</si>
  <si>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</si>
  <si>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</si>
  <si>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</si>
  <si>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</si>
  <si>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</si>
  <si>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</si>
  <si>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</si>
  <si>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</si>
  <si>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</si>
  <si>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</si>
  <si>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</si>
  <si>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</si>
  <si>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</si>
  <si>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</si>
  <si>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</si>
  <si>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</si>
  <si>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</si>
  <si>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</si>
  <si>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</si>
  <si>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</si>
  <si>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</si>
  <si>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</si>
  <si>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</si>
  <si>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</si>
  <si>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</si>
  <si>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</si>
  <si>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</si>
  <si>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</si>
  <si>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</si>
  <si>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</si>
  <si>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</si>
  <si>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</si>
  <si>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</si>
  <si>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</si>
  <si>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</si>
  <si>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</si>
  <si>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</si>
  <si>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</si>
  <si>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</si>
  <si>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</si>
  <si>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</si>
  <si>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</si>
  <si>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</si>
  <si>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</si>
  <si>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</si>
  <si>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</si>
  <si>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</si>
  <si>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</si>
  <si>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</si>
  <si>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</si>
  <si>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</si>
  <si>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</si>
  <si>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</si>
  <si>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</si>
  <si>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</si>
  <si>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</si>
  <si>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</si>
  <si>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</si>
  <si>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</si>
  <si>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</si>
  <si>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</si>
  <si>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</si>
  <si>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</si>
  <si>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</si>
  <si>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</si>
  <si>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</si>
  <si>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</si>
  <si>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</si>
  <si>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</si>
  <si>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</si>
  <si>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</si>
  <si>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</si>
  <si>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</si>
  <si>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</si>
  <si>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</si>
  <si>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</si>
  <si>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</si>
  <si>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</si>
  <si>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</si>
  <si>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</si>
  <si>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</si>
  <si>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</si>
  <si>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</si>
  <si>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</si>
  <si>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</si>
  <si>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</si>
  <si>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</si>
  <si>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</si>
  <si>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</si>
  <si>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</si>
  <si>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</si>
  <si>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</si>
  <si>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</si>
  <si>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</si>
  <si>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</si>
  <si>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</si>
  <si>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</si>
  <si>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</si>
  <si>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</si>
  <si>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</si>
  <si>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</si>
  <si>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</si>
  <si>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</si>
  <si>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</si>
  <si>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</si>
  <si>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</si>
  <si>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</si>
  <si>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</si>
  <si>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</si>
  <si>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</si>
  <si>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</si>
  <si>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</si>
  <si>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</si>
  <si>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</si>
  <si>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</si>
  <si>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</si>
  <si>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</si>
  <si>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</si>
  <si>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</si>
  <si>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</si>
  <si>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</si>
  <si>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</si>
  <si>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</si>
  <si>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</si>
  <si>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</si>
  <si>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</si>
  <si>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</si>
  <si>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</si>
  <si>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</si>
  <si>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</si>
  <si>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</si>
  <si>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</si>
  <si>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</si>
  <si>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</si>
  <si>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</si>
  <si>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</si>
  <si>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</si>
  <si>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</si>
  <si>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</si>
  <si>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</si>
  <si>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</si>
  <si>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</si>
  <si>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</si>
  <si>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</si>
  <si>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</si>
  <si>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</si>
  <si>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</si>
  <si>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</si>
  <si>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</si>
  <si>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</si>
  <si>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</si>
  <si>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</si>
  <si>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</si>
  <si>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</si>
  <si>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</si>
  <si>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</si>
  <si>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</si>
  <si>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</si>
  <si>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</si>
  <si>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</si>
  <si>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</si>
  <si>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</si>
  <si>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</si>
  <si>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</si>
  <si>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</si>
  <si>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</si>
  <si>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</si>
  <si>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</si>
  <si>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</si>
  <si>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</si>
  <si>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</si>
  <si>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</si>
  <si>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</si>
  <si>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</si>
  <si>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</si>
  <si>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</si>
  <si>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</si>
  <si>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</si>
  <si>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</si>
  <si>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</si>
  <si>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</si>
  <si>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</si>
  <si>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</si>
  <si>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</si>
  <si>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</si>
  <si>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</si>
  <si>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</si>
  <si>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</si>
  <si>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</si>
  <si>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</si>
  <si>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</si>
  <si>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</si>
  <si>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</si>
  <si>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</si>
  <si>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</si>
  <si>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</si>
  <si>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</si>
  <si>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</si>
  <si>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</si>
  <si>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</si>
  <si>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</si>
  <si>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</si>
  <si>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</si>
  <si>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</si>
  <si>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</si>
  <si>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</si>
  <si>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</si>
  <si>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</si>
  <si>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</si>
  <si>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</si>
  <si>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</si>
  <si>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</si>
  <si>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</si>
  <si>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</si>
  <si>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</si>
  <si>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</si>
  <si>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</si>
  <si>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</si>
  <si>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</si>
  <si>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</si>
  <si>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</si>
  <si>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</si>
  <si>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</si>
  <si>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</si>
  <si>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</si>
  <si>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</si>
  <si>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</si>
  <si>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</si>
  <si>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</si>
  <si>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</si>
  <si>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</si>
  <si>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</si>
  <si>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</si>
  <si>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</si>
  <si>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</si>
  <si>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</si>
  <si>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</si>
  <si>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</si>
  <si>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</si>
  <si>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</si>
  <si>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</si>
  <si>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</si>
  <si>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</si>
  <si>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</si>
  <si>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</si>
  <si>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</si>
  <si>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</si>
  <si>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</si>
  <si>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</si>
  <si>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</si>
  <si>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</si>
  <si>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</si>
  <si>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</si>
  <si>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</si>
  <si>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</si>
  <si>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</si>
  <si>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</si>
  <si>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</si>
  <si>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</si>
  <si>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</si>
  <si>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</si>
  <si>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</si>
  <si>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</si>
  <si>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</si>
  <si>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</si>
  <si>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</si>
  <si>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</si>
  <si>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</si>
  <si>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</si>
  <si>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</si>
  <si>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</si>
  <si>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</si>
  <si>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</si>
  <si>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</si>
  <si>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</si>
  <si>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</si>
  <si>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</si>
  <si>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</si>
  <si>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</si>
  <si>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</si>
  <si>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</si>
  <si>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</si>
  <si>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</si>
  <si>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</si>
  <si>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</si>
  <si>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</si>
  <si>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</si>
  <si>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</si>
  <si>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</si>
  <si>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</si>
  <si>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</si>
  <si>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</si>
  <si>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</si>
  <si>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</si>
  <si>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</si>
  <si>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</si>
  <si>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</si>
  <si>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</si>
  <si>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</si>
  <si>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</si>
  <si>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</si>
  <si>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</si>
  <si>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</si>
  <si>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</si>
  <si>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</si>
  <si>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</si>
  <si>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</si>
  <si>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</si>
  <si>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</si>
  <si>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</si>
  <si>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</si>
  <si>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</si>
  <si>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</si>
  <si>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</si>
  <si>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</si>
  <si>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</si>
  <si>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</si>
  <si>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</si>
  <si>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</si>
  <si>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</si>
  <si>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</si>
  <si>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</si>
  <si>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</si>
  <si>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</si>
  <si>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</si>
  <si>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</si>
  <si>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</si>
  <si>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</si>
  <si>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</si>
  <si>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</si>
  <si>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</si>
  <si>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</si>
  <si>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</si>
  <si>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</si>
  <si>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</si>
  <si>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</si>
  <si>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</si>
  <si>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</si>
  <si>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</si>
  <si>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</si>
  <si>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</si>
  <si>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</si>
  <si>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</si>
  <si>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</si>
  <si>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</si>
  <si>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</si>
  <si>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</si>
  <si>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</si>
  <si>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</si>
  <si>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</si>
  <si>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</si>
  <si>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</si>
  <si>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</si>
  <si>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</si>
  <si>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</si>
  <si>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</si>
  <si>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</si>
  <si>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</si>
  <si>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</si>
  <si>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</si>
  <si>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</si>
  <si>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</si>
  <si>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</si>
  <si>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</si>
  <si>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</si>
  <si>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</si>
  <si>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</si>
  <si>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</si>
  <si>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</si>
  <si>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</si>
  <si>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</si>
  <si>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</si>
  <si>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</si>
  <si>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</si>
  <si>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</si>
  <si>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</si>
  <si>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</si>
  <si>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</si>
  <si>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</si>
  <si>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</si>
  <si>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</si>
  <si>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</si>
  <si>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</si>
  <si>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</si>
  <si>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</si>
  <si>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</si>
  <si>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</si>
  <si>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</si>
  <si>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</si>
  <si>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</si>
  <si>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</si>
  <si>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</si>
  <si>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</si>
  <si>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</si>
  <si>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</si>
  <si>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</si>
  <si>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</si>
  <si>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</si>
  <si>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</si>
  <si>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</si>
  <si>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</si>
  <si>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</si>
  <si>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</si>
  <si>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</si>
  <si>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</si>
  <si>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</si>
  <si>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</si>
  <si>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</si>
  <si>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</si>
  <si>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</si>
  <si>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</si>
  <si>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</si>
  <si>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</si>
  <si>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</si>
  <si>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</si>
  <si>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</si>
  <si>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</si>
  <si>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</si>
  <si>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</si>
  <si>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</si>
  <si>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</si>
  <si>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</si>
  <si>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</si>
  <si>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</si>
  <si>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</si>
  <si>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</si>
  <si>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</si>
  <si>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</si>
  <si>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</si>
  <si>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</si>
  <si>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</si>
  <si>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</si>
  <si>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</si>
  <si>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</si>
  <si>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</si>
  <si>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</si>
  <si>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</si>
  <si>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</si>
  <si>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</si>
  <si>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</si>
  <si>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</si>
  <si>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</si>
  <si>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</si>
  <si>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</si>
  <si>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</si>
  <si>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</si>
  <si>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</si>
  <si>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</si>
  <si>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</si>
  <si>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</si>
  <si>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</si>
  <si>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</si>
  <si>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</si>
  <si>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</si>
  <si>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</si>
  <si>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</si>
  <si>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</si>
  <si>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</si>
  <si>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</si>
  <si>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</si>
  <si>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</si>
  <si>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</si>
  <si>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</si>
  <si>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</si>
  <si>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</si>
  <si>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</si>
  <si>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</si>
  <si>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</si>
  <si>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</si>
  <si>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</si>
  <si>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</si>
  <si>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</si>
  <si>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</si>
  <si>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</si>
  <si>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</si>
  <si>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</si>
  <si>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</si>
  <si>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</si>
  <si>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</si>
  <si>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</si>
  <si>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</si>
  <si>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</si>
  <si>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</si>
  <si>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</si>
  <si>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</si>
  <si>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</si>
  <si>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</si>
  <si>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</si>
  <si>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</si>
  <si>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</si>
  <si>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</si>
  <si>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</si>
  <si>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</si>
  <si>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</si>
  <si>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</si>
  <si>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</si>
  <si>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</si>
  <si>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</si>
  <si>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</si>
  <si>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</si>
  <si>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</si>
  <si>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</si>
  <si>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</si>
  <si>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</si>
  <si>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</si>
  <si>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</si>
  <si>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</si>
  <si>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</si>
  <si>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</si>
  <si>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</si>
  <si>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</si>
  <si>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</si>
  <si>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</si>
  <si>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</si>
  <si>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</si>
  <si>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</si>
  <si>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</si>
  <si>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</si>
  <si>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</si>
  <si>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</si>
  <si>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</si>
  <si>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</si>
  <si>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</si>
  <si>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</si>
  <si>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</si>
  <si>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</si>
  <si>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</si>
  <si>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</si>
  <si>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</si>
  <si>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</si>
  <si>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</si>
  <si>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</si>
  <si>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</si>
  <si>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</si>
  <si>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</si>
  <si>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</si>
  <si>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</si>
  <si>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</si>
  <si>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</si>
  <si>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</si>
  <si>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</si>
  <si>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</si>
  <si>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</si>
  <si>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</si>
  <si>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</si>
  <si>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</si>
  <si>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</si>
  <si>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</si>
  <si>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</si>
  <si>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</si>
  <si>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</si>
  <si>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</si>
  <si>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</si>
  <si>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</si>
  <si>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</si>
  <si>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</si>
  <si>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</si>
  <si>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</si>
  <si>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</si>
  <si>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</si>
  <si>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</si>
  <si>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</si>
  <si>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</si>
  <si>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</si>
  <si>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</si>
  <si>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</si>
  <si>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</si>
  <si>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</si>
  <si>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</si>
  <si>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</si>
  <si>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</si>
  <si>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</si>
  <si>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</si>
  <si>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</si>
  <si>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</si>
  <si>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</si>
  <si>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</si>
  <si>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</si>
  <si>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</si>
  <si>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</si>
  <si>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</si>
  <si>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</si>
  <si>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</si>
  <si>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</si>
  <si>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</si>
  <si>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</si>
  <si>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</si>
  <si>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</si>
  <si>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</si>
  <si>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</si>
  <si>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</si>
  <si>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</si>
  <si>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</si>
  <si>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</si>
  <si>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</si>
  <si>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</si>
  <si>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</si>
  <si>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</si>
  <si>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</si>
  <si>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</si>
  <si>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</si>
  <si>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</si>
  <si>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</si>
  <si>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</si>
  <si>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</si>
  <si>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</si>
  <si>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</si>
  <si>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</si>
  <si>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</si>
  <si>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</si>
  <si>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</si>
  <si>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</si>
  <si>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</si>
  <si>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</si>
  <si>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</si>
  <si>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</si>
  <si>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</si>
  <si>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</si>
  <si>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</si>
  <si>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</si>
  <si>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</si>
  <si>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</si>
  <si>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</si>
  <si>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</si>
  <si>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</si>
  <si>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</si>
  <si>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</si>
  <si>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</si>
  <si>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</si>
  <si>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</si>
  <si>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</si>
  <si>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</si>
  <si>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</si>
  <si>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</si>
  <si>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</si>
  <si>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</si>
  <si>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</si>
  <si>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</si>
  <si>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</si>
  <si>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</si>
  <si>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</si>
  <si>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</si>
  <si>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</si>
  <si>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</si>
  <si>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</si>
  <si>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</si>
  <si>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</si>
  <si>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</si>
  <si>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</si>
  <si>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</si>
  <si>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</si>
  <si>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</si>
  <si>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</si>
  <si>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</si>
  <si>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</si>
  <si>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</si>
  <si>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</si>
  <si>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</si>
  <si>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</si>
  <si>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</si>
  <si>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</si>
  <si>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</si>
  <si>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</si>
  <si>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</si>
  <si>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</si>
  <si>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</si>
  <si>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</si>
  <si>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</si>
  <si>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</si>
  <si>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</si>
  <si>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</si>
  <si>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</si>
  <si>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</si>
  <si>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</si>
  <si>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</si>
  <si>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</si>
  <si>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</si>
  <si>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</si>
  <si>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</si>
  <si>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</si>
  <si>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</si>
  <si>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</si>
  <si>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</si>
  <si>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</si>
  <si>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</si>
  <si>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</si>
  <si>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</si>
  <si>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</si>
  <si>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</si>
  <si>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</si>
  <si>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</si>
  <si>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</si>
  <si>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</si>
  <si>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</si>
  <si>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</si>
  <si>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</si>
  <si>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</si>
  <si>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</si>
  <si>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</si>
  <si>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</si>
  <si>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</si>
  <si>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</si>
  <si>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</si>
  <si>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</si>
  <si>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</si>
  <si>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</si>
  <si>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</si>
  <si>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</si>
  <si>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</si>
  <si>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</si>
  <si>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</si>
  <si>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</si>
  <si>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</si>
  <si>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</si>
  <si>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</si>
  <si>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</si>
  <si>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</si>
  <si>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</si>
  <si>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</si>
  <si>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</si>
  <si>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</si>
  <si>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</si>
  <si>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</si>
  <si>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</si>
  <si>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</si>
  <si>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</si>
  <si>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</si>
  <si>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</si>
  <si>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</si>
  <si>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</si>
  <si>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</si>
  <si>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</si>
  <si>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</si>
  <si>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</si>
  <si>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</si>
  <si>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</si>
  <si>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</si>
  <si>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</si>
  <si>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</si>
  <si>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</si>
  <si>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</si>
  <si>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</si>
  <si>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</si>
  <si>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</si>
  <si>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</si>
  <si>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</si>
  <si>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</si>
  <si>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</si>
  <si>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</si>
  <si>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</si>
  <si>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</si>
  <si>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</si>
  <si>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</si>
  <si>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</si>
  <si>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</si>
  <si>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</si>
  <si>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</si>
  <si>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</si>
  <si>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</si>
  <si>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</si>
  <si>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</si>
  <si>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</si>
  <si>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</si>
  <si>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</si>
  <si>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</si>
  <si>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</si>
  <si>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</si>
  <si>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</si>
  <si>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</si>
  <si>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</si>
  <si>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</si>
  <si>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</si>
  <si>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</si>
  <si>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</si>
  <si>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</si>
  <si>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</si>
  <si>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</si>
  <si>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</si>
  <si>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</si>
  <si>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</si>
  <si>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</si>
  <si>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</si>
  <si>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</si>
  <si>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</si>
  <si>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</si>
  <si>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</si>
  <si>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</si>
  <si>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</si>
  <si>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</si>
  <si>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</si>
  <si>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</si>
  <si>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</si>
  <si>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</si>
  <si>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</si>
  <si>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</si>
  <si>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</si>
  <si>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</si>
  <si>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</si>
  <si>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</si>
  <si>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</si>
  <si>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</si>
  <si>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</si>
  <si>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</si>
  <si>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</si>
  <si>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</si>
  <si>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</si>
  <si>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</si>
  <si>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</si>
  <si>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</si>
  <si>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</si>
  <si>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</si>
  <si>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</si>
  <si>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</si>
  <si>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</si>
  <si>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</si>
  <si>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</si>
  <si>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</si>
  <si>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</si>
  <si>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</si>
  <si>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</si>
  <si>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</si>
  <si>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</si>
  <si>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</si>
  <si>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</si>
  <si>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</si>
  <si>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</si>
  <si>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</si>
  <si>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</si>
  <si>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</si>
  <si>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</si>
  <si>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</si>
  <si>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</si>
  <si>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</si>
  <si>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</si>
  <si>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</si>
  <si>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</si>
  <si>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</si>
  <si>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</si>
  <si>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</si>
  <si>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</si>
  <si>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</si>
  <si>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</si>
  <si>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</si>
  <si>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</si>
  <si>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</si>
  <si>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</si>
  <si>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</si>
  <si>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</si>
  <si>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</si>
  <si>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</si>
  <si>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</si>
  <si>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</si>
  <si>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</si>
  <si>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</si>
  <si>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</si>
  <si>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</si>
  <si>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</si>
  <si>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</si>
  <si>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</si>
  <si>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</si>
  <si>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</si>
  <si>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</si>
  <si>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</si>
  <si>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</si>
  <si>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</si>
  <si>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</si>
  <si>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</si>
  <si>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</si>
  <si>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</si>
  <si>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</si>
  <si>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</si>
  <si>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</si>
  <si>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</si>
  <si>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</si>
  <si>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</si>
  <si>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</si>
  <si>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</si>
  <si>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</si>
  <si>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</si>
  <si>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</si>
  <si>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</si>
  <si>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</si>
  <si>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</si>
  <si>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</si>
  <si>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</si>
  <si>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</si>
  <si>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</si>
  <si>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</si>
  <si>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</si>
  <si>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</si>
  <si>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</si>
  <si>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</si>
  <si>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</si>
  <si>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</si>
  <si>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</si>
  <si>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</si>
  <si>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</si>
  <si>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</si>
  <si>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</si>
  <si>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</si>
  <si>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</si>
  <si>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</si>
  <si>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</si>
  <si>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</si>
  <si>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</si>
  <si>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</si>
  <si>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</si>
  <si>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</si>
  <si>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</si>
  <si>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</si>
  <si>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</si>
  <si>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</si>
  <si>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</si>
  <si>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</si>
  <si>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</si>
  <si>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</si>
  <si>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</si>
  <si>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</si>
  <si>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</si>
  <si>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</si>
  <si>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</si>
  <si>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</si>
  <si>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</si>
  <si>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</si>
  <si>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</si>
  <si>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</si>
  <si>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</si>
  <si>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</si>
  <si>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</si>
  <si>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</si>
  <si>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</si>
  <si>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</si>
  <si>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</si>
  <si>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</si>
  <si>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</si>
  <si>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</si>
  <si>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</si>
  <si>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</si>
  <si>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</si>
  <si>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</si>
  <si>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</si>
  <si>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</si>
  <si>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</si>
  <si>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</si>
  <si>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</si>
  <si>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</si>
  <si>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</si>
  <si>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</si>
  <si>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</si>
  <si>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</si>
  <si>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</si>
  <si>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</si>
  <si>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</si>
  <si>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</si>
  <si>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</si>
  <si>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</si>
  <si>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</si>
  <si>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</si>
  <si>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</si>
  <si>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</si>
  <si>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</si>
  <si>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</si>
  <si>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</si>
  <si>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</si>
  <si>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</si>
  <si>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</si>
  <si>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</si>
  <si>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</si>
  <si>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</si>
  <si>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</si>
  <si>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</si>
  <si>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</si>
  <si>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</si>
  <si>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</si>
  <si>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</si>
  <si>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</si>
  <si>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</si>
  <si>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</si>
  <si>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</si>
  <si>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</si>
  <si>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</si>
  <si>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</si>
  <si>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</si>
  <si>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</si>
  <si>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</si>
  <si>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</si>
  <si>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</si>
  <si>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</si>
  <si>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</si>
  <si>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</si>
  <si>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</si>
  <si>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</si>
  <si>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</si>
  <si>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</si>
  <si>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</si>
  <si>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</si>
  <si>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</si>
  <si>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</si>
  <si>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</si>
  <si>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</si>
  <si>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</si>
  <si>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</si>
  <si>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</si>
  <si>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</si>
  <si>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</si>
  <si>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</si>
  <si>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</si>
  <si>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</si>
  <si>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</si>
  <si>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</si>
  <si>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</si>
  <si>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</si>
  <si>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</si>
  <si>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</si>
  <si>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</si>
  <si>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</si>
  <si>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</si>
  <si>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</si>
  <si>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</si>
  <si>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</si>
  <si>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</si>
  <si>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</si>
  <si>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</si>
  <si>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</si>
  <si>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</si>
  <si>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</si>
  <si>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</si>
  <si>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</si>
  <si>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</si>
  <si>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</si>
  <si>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</si>
  <si>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</si>
  <si>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</si>
  <si>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</si>
  <si>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</si>
  <si>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</si>
  <si>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</si>
  <si>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</si>
  <si>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</si>
  <si>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</si>
  <si>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</si>
  <si>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</si>
  <si>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</si>
  <si>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</si>
  <si>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</si>
  <si>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</si>
  <si>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</si>
  <si>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</si>
  <si>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</si>
  <si>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</si>
  <si>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</si>
  <si>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</si>
  <si>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</si>
  <si>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</si>
  <si>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</si>
  <si>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</si>
  <si>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</si>
  <si>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</si>
  <si>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</si>
  <si>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</si>
  <si>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</si>
  <si>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</si>
  <si>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</si>
  <si>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</si>
  <si>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</si>
  <si>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</si>
  <si>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</si>
  <si>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</si>
  <si>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</si>
  <si>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</si>
  <si>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</si>
  <si>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</si>
  <si>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</si>
  <si>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</si>
  <si>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</si>
  <si>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</si>
  <si>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</si>
  <si>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</si>
  <si>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</si>
  <si>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</si>
  <si>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</si>
  <si>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</si>
  <si>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</si>
  <si>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</si>
  <si>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</si>
  <si>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</si>
  <si>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</si>
  <si>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</si>
  <si>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</si>
  <si>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</si>
  <si>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</si>
  <si>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</si>
  <si>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</si>
  <si>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</si>
  <si>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</si>
  <si>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</si>
  <si>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</si>
  <si>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</si>
  <si>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</si>
  <si>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</si>
  <si>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</si>
  <si>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</si>
  <si>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</si>
  <si>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</si>
  <si>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</si>
  <si>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</si>
  <si>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</si>
  <si>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</si>
  <si>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</si>
  <si>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</si>
  <si>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</si>
  <si>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</si>
  <si>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</si>
  <si>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</si>
  <si>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</si>
  <si>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</si>
  <si>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</si>
  <si>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</si>
  <si>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</si>
  <si>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</si>
  <si>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</si>
  <si>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</si>
  <si>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</si>
  <si>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</si>
  <si>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</si>
  <si>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</si>
  <si>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</si>
  <si>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</si>
  <si>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</si>
  <si>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</si>
  <si>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</si>
  <si>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</si>
  <si>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</si>
  <si>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</si>
  <si>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</si>
  <si>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</si>
  <si>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</si>
  <si>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</si>
  <si>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</si>
  <si>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</si>
  <si>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</si>
  <si>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</si>
  <si>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</si>
  <si>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</si>
  <si>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</si>
  <si>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</si>
  <si>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</si>
  <si>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</si>
  <si>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</si>
  <si>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</si>
  <si>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</si>
  <si>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</si>
  <si>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</si>
  <si>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</si>
  <si>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</si>
  <si>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</si>
  <si>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</si>
  <si>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</si>
  <si>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</si>
  <si>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</si>
  <si>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</si>
  <si>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</si>
  <si>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</si>
  <si>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</si>
  <si>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</si>
  <si>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</si>
  <si>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</si>
  <si>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</si>
  <si>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</si>
  <si>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</si>
  <si>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</si>
  <si>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</si>
  <si>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</si>
  <si>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</si>
  <si>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</si>
  <si>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</si>
  <si>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</si>
  <si>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</si>
  <si>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</si>
  <si>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</si>
  <si>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</si>
  <si>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</si>
  <si>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</si>
  <si>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</si>
  <si>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</si>
  <si>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</si>
  <si>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</si>
  <si>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</si>
  <si>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</si>
  <si>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</si>
  <si>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</si>
  <si>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</si>
  <si>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</si>
  <si>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</si>
  <si>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</si>
  <si>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</si>
  <si>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</si>
  <si>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</si>
  <si>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</si>
  <si>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</si>
  <si>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</si>
  <si>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</si>
  <si>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</si>
  <si>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</si>
  <si>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</si>
  <si>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</si>
  <si>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</si>
  <si>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</si>
  <si>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</si>
  <si>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</si>
  <si>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</si>
  <si>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</si>
  <si>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</si>
  <si>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</si>
  <si>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</si>
  <si>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</si>
  <si>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</si>
  <si>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</si>
  <si>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</si>
  <si>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</si>
  <si>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</si>
  <si>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</si>
  <si>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</si>
  <si>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</si>
  <si>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</si>
  <si>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</si>
  <si>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</si>
  <si>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</si>
  <si>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</si>
  <si>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</si>
  <si>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</si>
  <si>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</si>
  <si>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</si>
  <si>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</si>
  <si>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</si>
  <si>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</si>
  <si>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</si>
  <si>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</si>
  <si>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</si>
  <si>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</si>
  <si>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</si>
  <si>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</si>
  <si>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</si>
  <si>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</si>
  <si>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</si>
  <si>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</si>
  <si>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</si>
  <si>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</si>
  <si>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</si>
  <si>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</si>
  <si>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</si>
  <si>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</si>
  <si>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</si>
  <si>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</si>
  <si>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</si>
  <si>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</si>
  <si>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</si>
  <si>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</si>
  <si>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</si>
  <si>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</si>
  <si>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</si>
  <si>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</si>
  <si>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</si>
  <si>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</si>
  <si>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</si>
  <si>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</si>
  <si>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</si>
  <si>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</si>
  <si>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</si>
  <si>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</si>
  <si>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</si>
  <si>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</si>
  <si>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</si>
  <si>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</si>
  <si>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</si>
  <si>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</si>
  <si>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</si>
  <si>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</si>
  <si>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</si>
  <si>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</si>
  <si>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</si>
  <si>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</si>
  <si>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</si>
  <si>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</si>
  <si>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</si>
  <si>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</si>
  <si>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</si>
  <si>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</si>
  <si>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</si>
  <si>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</si>
  <si>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</si>
  <si>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</si>
  <si>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</si>
  <si>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</si>
  <si>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</si>
  <si>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</si>
  <si>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</si>
  <si>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</si>
  <si>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</si>
  <si>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</si>
  <si>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</si>
  <si>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</si>
  <si>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</si>
  <si>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</si>
  <si>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</si>
  <si>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</si>
  <si>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</si>
  <si>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</si>
  <si>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</si>
  <si>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</si>
  <si>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</si>
  <si>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</si>
  <si>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</si>
  <si>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</si>
  <si>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</si>
  <si>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</si>
  <si>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</si>
  <si>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</si>
  <si>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</si>
  <si>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</si>
  <si>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</si>
  <si>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</si>
  <si>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</si>
  <si>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</si>
  <si>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</si>
  <si>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</si>
  <si>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</si>
  <si>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</si>
  <si>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</si>
  <si>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</si>
  <si>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</si>
  <si>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</si>
  <si>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</si>
  <si>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</si>
  <si>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</si>
  <si>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</si>
  <si>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</si>
  <si>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</si>
  <si>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</si>
  <si>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</si>
  <si>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</si>
  <si>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</si>
  <si>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</si>
  <si>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</si>
  <si>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</si>
  <si>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</si>
  <si>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</si>
  <si>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</si>
  <si>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</si>
  <si>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</si>
  <si>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</si>
  <si>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</si>
  <si>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</si>
  <si>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</si>
  <si>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</si>
  <si>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</si>
  <si>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</si>
  <si>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</si>
  <si>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</si>
  <si>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</si>
  <si>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</si>
  <si>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</si>
  <si>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</si>
  <si>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</si>
  <si>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</si>
  <si>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</si>
  <si>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</si>
  <si>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</si>
  <si>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</si>
  <si>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</si>
  <si>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</si>
  <si>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</si>
  <si>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</si>
  <si>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</si>
  <si>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</si>
  <si>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</si>
  <si>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</si>
  <si>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</si>
  <si>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</si>
  <si>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</si>
  <si>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</si>
  <si>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</si>
  <si>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</si>
  <si>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</si>
  <si>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</si>
  <si>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</si>
  <si>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</si>
  <si>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</si>
  <si>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</si>
  <si>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</si>
  <si>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</si>
  <si>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</si>
  <si>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</si>
  <si>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</si>
  <si>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</si>
  <si>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</si>
  <si>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</si>
  <si>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</si>
  <si>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</si>
  <si>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</si>
  <si>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</si>
  <si>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</si>
  <si>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</si>
  <si>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</si>
  <si>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</si>
  <si>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</si>
  <si>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</si>
  <si>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</si>
  <si>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</si>
  <si>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</si>
  <si>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</si>
  <si>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</si>
  <si>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</si>
  <si>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</si>
  <si>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</si>
  <si>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</si>
  <si>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</si>
  <si>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</si>
  <si>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</si>
  <si>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</si>
  <si>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</si>
  <si>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</si>
  <si>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</si>
  <si>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</si>
  <si>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</si>
  <si>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</si>
  <si>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</si>
  <si>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</si>
  <si>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</si>
  <si>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</si>
  <si>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</si>
  <si>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</si>
  <si>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</si>
  <si>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</si>
  <si>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</si>
  <si>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</si>
  <si>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</si>
  <si>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</si>
  <si>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</si>
  <si>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</si>
  <si>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</si>
  <si>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</si>
  <si>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</si>
  <si>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</si>
  <si>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</si>
  <si>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</si>
  <si>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</si>
  <si>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</si>
  <si>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</si>
  <si>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</si>
  <si>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</si>
  <si>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</si>
  <si>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</si>
  <si>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</si>
  <si>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</si>
  <si>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</si>
  <si>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</si>
  <si>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</si>
  <si>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</si>
  <si>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</si>
  <si>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</si>
  <si>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</si>
  <si>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</si>
  <si>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</si>
  <si>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</si>
  <si>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</si>
  <si>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</si>
  <si>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</si>
  <si>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</si>
  <si>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</si>
  <si>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</si>
  <si>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</si>
  <si>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</si>
  <si>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</si>
  <si>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</si>
  <si>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</si>
  <si>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</si>
  <si>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</si>
  <si>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</si>
  <si>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</si>
  <si>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</si>
  <si>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</si>
  <si>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</si>
  <si>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</si>
  <si>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</si>
  <si>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</si>
  <si>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</si>
  <si>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</si>
  <si>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</si>
  <si>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</si>
  <si>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</si>
  <si>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</si>
  <si>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</si>
  <si>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</si>
  <si>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</si>
  <si>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</si>
  <si>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</si>
  <si>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</si>
  <si>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</si>
  <si>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</si>
  <si>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</si>
  <si>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</si>
  <si>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</si>
  <si>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</si>
  <si>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</si>
  <si>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</si>
  <si>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</si>
  <si>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</si>
  <si>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</si>
  <si>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</si>
  <si>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</si>
  <si>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</si>
  <si>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</si>
  <si>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</si>
  <si>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</si>
  <si>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</si>
  <si>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</si>
  <si>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</si>
  <si>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</si>
  <si>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</si>
  <si>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</si>
  <si>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</si>
  <si>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</si>
  <si>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</si>
  <si>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</si>
  <si>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</si>
  <si>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</si>
  <si>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</si>
  <si>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</si>
  <si>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</si>
  <si>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</si>
  <si>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</si>
  <si>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</si>
  <si>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</si>
  <si>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</si>
  <si>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</si>
  <si>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</si>
  <si>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</si>
  <si>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</si>
  <si>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</si>
  <si>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</si>
  <si>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</si>
  <si>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</si>
  <si>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</si>
  <si>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</si>
  <si>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</si>
  <si>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</si>
  <si>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</si>
  <si>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</si>
  <si>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</si>
  <si>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</si>
  <si>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</si>
  <si>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</si>
  <si>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</si>
  <si>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</si>
  <si>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</si>
  <si>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</si>
  <si>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</si>
  <si>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</si>
  <si>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</si>
  <si>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</si>
  <si>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</si>
  <si>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</si>
  <si>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</si>
  <si>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</si>
  <si>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</si>
  <si>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</si>
  <si>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</si>
  <si>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</si>
  <si>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</si>
  <si>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</si>
  <si>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</si>
  <si>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</si>
  <si>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</si>
  <si>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</si>
  <si>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</si>
  <si>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</si>
  <si>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</si>
  <si>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</si>
  <si>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</si>
  <si>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</si>
  <si>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</si>
  <si>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</si>
  <si>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</si>
  <si>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</si>
  <si>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</si>
  <si>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</si>
  <si>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</si>
  <si>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</si>
  <si>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</si>
  <si>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</si>
  <si>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</si>
  <si>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</si>
  <si>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</si>
  <si>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</si>
  <si>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</si>
  <si>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</si>
  <si>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</si>
  <si>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</si>
  <si>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</si>
  <si>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</si>
  <si>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</si>
  <si>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</si>
  <si>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</si>
  <si>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</si>
  <si>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</si>
  <si>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</si>
  <si>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</si>
  <si>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</si>
  <si>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</si>
  <si>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</si>
  <si>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</si>
  <si>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</si>
  <si>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</si>
  <si>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</si>
  <si>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</si>
  <si>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</si>
  <si>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</si>
  <si>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</si>
  <si>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</si>
  <si>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</si>
  <si>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</si>
  <si>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</si>
  <si>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</si>
  <si>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</si>
  <si>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</si>
  <si>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</si>
  <si>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</si>
  <si>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</si>
  <si>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</si>
  <si>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</si>
  <si>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</si>
  <si>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</si>
  <si>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</si>
  <si>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</si>
  <si>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</si>
  <si>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</si>
  <si>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</si>
  <si>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</si>
  <si>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</si>
  <si>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</si>
  <si>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</si>
  <si>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</si>
  <si>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</si>
  <si>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</si>
  <si>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</si>
  <si>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</si>
  <si>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</si>
  <si>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</si>
  <si>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</si>
  <si>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</si>
  <si>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</si>
  <si>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</si>
  <si>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</si>
  <si>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</si>
  <si>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</si>
  <si>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</si>
  <si>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</si>
  <si>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</si>
  <si>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</si>
  <si>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</si>
  <si>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</si>
  <si>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</si>
  <si>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</si>
  <si>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</si>
  <si>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</si>
  <si>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</si>
  <si>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</si>
  <si>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</si>
  <si>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</si>
  <si>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</si>
  <si>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</si>
  <si>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</si>
  <si>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</si>
  <si>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</si>
  <si>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</si>
  <si>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</si>
  <si>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</si>
  <si>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</si>
  <si>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</si>
  <si>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</si>
  <si>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</si>
  <si>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</si>
  <si>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</si>
  <si>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</si>
  <si>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</si>
  <si>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</si>
  <si>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</si>
  <si>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</si>
  <si>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</si>
  <si>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</si>
  <si>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</si>
  <si>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</si>
  <si>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</si>
  <si>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</si>
  <si>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</si>
  <si>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</si>
  <si>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</si>
  <si>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</si>
  <si>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</si>
  <si>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</si>
  <si>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</si>
  <si>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</si>
  <si>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</si>
  <si>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</si>
  <si>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</si>
  <si>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</si>
  <si>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</si>
  <si>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</si>
  <si>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</si>
  <si>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</si>
  <si>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</si>
  <si>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</si>
  <si>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</si>
  <si>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</si>
  <si>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</si>
  <si>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</si>
  <si>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</si>
  <si>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</si>
  <si>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</si>
  <si>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</si>
  <si>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</si>
  <si>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</si>
  <si>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</si>
  <si>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</si>
  <si>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</si>
  <si>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</si>
  <si>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</si>
  <si>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</si>
  <si>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</si>
  <si>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</si>
  <si>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</si>
  <si>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</si>
  <si>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</si>
  <si>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</si>
  <si>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</si>
  <si>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</si>
  <si>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</si>
  <si>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</si>
  <si>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</si>
  <si>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</si>
  <si>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</si>
  <si>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</si>
  <si>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</si>
  <si>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</si>
  <si>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</si>
  <si>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</si>
  <si>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</si>
  <si>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</si>
  <si>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</si>
  <si>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</si>
  <si>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</si>
  <si>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</si>
  <si>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</si>
  <si>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</si>
  <si>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</si>
  <si>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</si>
  <si>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</si>
  <si>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</si>
  <si>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</si>
  <si>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</si>
  <si>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</si>
  <si>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</si>
  <si>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</si>
  <si>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</si>
  <si>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</si>
  <si>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</si>
  <si>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</si>
  <si>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</si>
  <si>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</si>
  <si>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</si>
  <si>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</si>
  <si>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</si>
  <si>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</si>
  <si>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</si>
  <si>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</si>
  <si>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</si>
  <si>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</si>
  <si>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</si>
  <si>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</si>
  <si>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</si>
  <si>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</si>
  <si>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</si>
  <si>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</si>
  <si>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</si>
  <si>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</si>
  <si>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</si>
  <si>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</si>
  <si>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</si>
  <si>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</si>
  <si>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</si>
  <si>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</si>
  <si>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</si>
  <si>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</si>
  <si>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</si>
  <si>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</si>
  <si>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</si>
  <si>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</si>
  <si>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</si>
  <si>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</si>
  <si>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</si>
  <si>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</si>
  <si>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</si>
  <si>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</si>
  <si>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</si>
  <si>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</si>
  <si>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</si>
  <si>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</si>
  <si>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</si>
  <si>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</si>
  <si>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</si>
  <si>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</si>
  <si>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</si>
  <si>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</si>
  <si>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</si>
  <si>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</si>
  <si>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</si>
  <si>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</si>
  <si>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</si>
  <si>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</si>
  <si>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</si>
  <si>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</si>
  <si>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</si>
  <si>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</si>
  <si>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</si>
  <si>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</si>
  <si>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</si>
  <si>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</si>
  <si>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</si>
  <si>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</si>
  <si>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</si>
  <si>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</si>
  <si>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</si>
  <si>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</si>
  <si>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</si>
  <si>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</si>
  <si>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</si>
  <si>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</si>
  <si>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</si>
  <si>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</si>
  <si>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</si>
  <si>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</si>
  <si>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</si>
  <si>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</si>
  <si>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</si>
  <si>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</si>
  <si>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</si>
  <si>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</si>
  <si>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</si>
  <si>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</si>
  <si>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</si>
  <si>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</si>
  <si>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</si>
  <si>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</si>
  <si>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</si>
  <si>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</si>
  <si>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</si>
  <si>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</si>
  <si>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</si>
  <si>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</si>
  <si>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</si>
  <si>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</si>
  <si>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</si>
  <si>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</si>
  <si>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</si>
  <si>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</si>
  <si>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</si>
  <si>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</si>
  <si>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</si>
  <si>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</si>
  <si>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</si>
  <si>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</si>
  <si>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</si>
  <si>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</si>
  <si>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</si>
  <si>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</si>
  <si>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</si>
  <si>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</si>
  <si>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</si>
  <si>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</si>
  <si>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</si>
  <si>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</si>
  <si>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</si>
  <si>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</si>
  <si>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</si>
  <si>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</si>
  <si>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</si>
  <si>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</si>
  <si>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</si>
  <si>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</si>
  <si>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</si>
  <si>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</si>
  <si>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</si>
  <si>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</si>
  <si>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</si>
  <si>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</si>
  <si>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</si>
  <si>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</si>
  <si>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</si>
  <si>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</si>
  <si>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</si>
  <si>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</si>
  <si>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</si>
  <si>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</si>
  <si>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</si>
  <si>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</si>
  <si>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</si>
  <si>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</si>
  <si>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</si>
  <si>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</si>
  <si>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</si>
  <si>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</si>
  <si>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</si>
  <si>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</si>
  <si>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</si>
  <si>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</si>
  <si>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</si>
  <si>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</si>
  <si>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</si>
  <si>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</si>
  <si>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</si>
  <si>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</si>
  <si>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</si>
  <si>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</si>
  <si>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</si>
  <si>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</si>
  <si>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</si>
  <si>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</si>
  <si>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</si>
  <si>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</si>
  <si>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</si>
  <si>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</si>
  <si>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</si>
  <si>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</si>
  <si>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</si>
  <si>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</si>
  <si>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</si>
  <si>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</si>
  <si>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</si>
  <si>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</si>
  <si>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</si>
  <si>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</si>
  <si>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</si>
  <si>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</si>
  <si>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</si>
  <si>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</si>
  <si>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</si>
  <si>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</si>
  <si>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</si>
  <si>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</si>
  <si>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</si>
  <si>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</si>
  <si>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</si>
  <si>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</si>
  <si>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</si>
  <si>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</si>
  <si>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</si>
  <si>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</si>
  <si>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</si>
  <si>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</si>
  <si>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</si>
  <si>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</si>
  <si>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</si>
  <si>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</si>
  <si>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</si>
  <si>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</si>
  <si>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</si>
  <si>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</si>
  <si>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</si>
  <si>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</si>
  <si>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</si>
  <si>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</si>
  <si>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</si>
  <si>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</si>
  <si>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</si>
  <si>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</si>
  <si>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</si>
  <si>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</si>
  <si>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</si>
  <si>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</si>
  <si>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</si>
  <si>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</si>
  <si>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</si>
  <si>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</si>
  <si>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</si>
  <si>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</si>
  <si>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</si>
  <si>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</si>
  <si>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</si>
  <si>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</si>
  <si>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</si>
  <si>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</si>
  <si>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</si>
  <si>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</si>
  <si>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</si>
  <si>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</si>
  <si>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</si>
  <si>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</si>
  <si>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</si>
  <si>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</si>
  <si>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</si>
  <si>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</si>
  <si>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</si>
  <si>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</si>
  <si>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</si>
  <si>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</si>
  <si>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</si>
  <si>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</si>
  <si>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</si>
  <si>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</si>
  <si>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</si>
  <si>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</si>
  <si>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</si>
  <si>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</si>
  <si>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</si>
  <si>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</si>
  <si>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</si>
  <si>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</si>
  <si>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</si>
  <si>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</si>
  <si>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</si>
  <si>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</si>
  <si>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</si>
  <si>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</si>
  <si>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</si>
  <si>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</si>
  <si>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</si>
  <si>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</si>
  <si>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</si>
  <si>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</si>
  <si>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</si>
  <si>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</si>
  <si>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</si>
  <si>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</si>
  <si>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</si>
  <si>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</si>
  <si>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</si>
  <si>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</si>
  <si>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</si>
  <si>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</si>
  <si>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</si>
  <si>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</si>
  <si>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</si>
  <si>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</si>
  <si>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</si>
  <si>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</si>
  <si>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</si>
  <si>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</si>
  <si>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</si>
  <si>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</si>
  <si>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</si>
  <si>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</si>
  <si>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</si>
  <si>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</si>
  <si>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</si>
  <si>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</si>
  <si>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</si>
  <si>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</si>
  <si>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</si>
  <si>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</si>
  <si>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</si>
  <si>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</si>
  <si>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</si>
  <si>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</si>
  <si>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</si>
  <si>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</si>
  <si>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</si>
  <si>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</si>
  <si>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</si>
  <si>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</si>
  <si>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</si>
  <si>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</si>
  <si>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</si>
  <si>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</si>
  <si>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</si>
  <si>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</si>
  <si>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</si>
  <si>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</si>
  <si>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</si>
  <si>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</si>
  <si>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</si>
  <si>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</si>
  <si>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</si>
  <si>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</si>
  <si>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</si>
  <si>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</si>
  <si>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</si>
  <si>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</si>
  <si>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</si>
  <si>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</si>
  <si>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</si>
  <si>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</si>
  <si>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</si>
  <si>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</si>
  <si>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</si>
  <si>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</si>
  <si>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</si>
  <si>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</si>
  <si>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</si>
  <si>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</si>
  <si>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</si>
  <si>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</si>
  <si>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</si>
  <si>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</si>
  <si>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</si>
  <si>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</si>
  <si>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</si>
  <si>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</si>
  <si>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</si>
  <si>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</si>
  <si>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</si>
  <si>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</si>
  <si>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</si>
  <si>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</si>
  <si>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</si>
  <si>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</si>
  <si>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</si>
  <si>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</si>
  <si>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</si>
  <si>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</si>
  <si>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</si>
  <si>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</si>
  <si>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</si>
  <si>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</si>
  <si>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</si>
  <si>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</si>
  <si>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</si>
  <si>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</si>
  <si>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</si>
  <si>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</si>
  <si>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</si>
  <si>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</si>
  <si>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</si>
  <si>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</si>
  <si>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</si>
  <si>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</si>
  <si>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</si>
  <si>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</si>
  <si>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</si>
  <si>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</si>
  <si>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</si>
  <si>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</si>
  <si>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</si>
  <si>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</si>
  <si>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</si>
  <si>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</si>
  <si>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</si>
  <si>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</si>
  <si>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</si>
  <si>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</si>
  <si>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</si>
  <si>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</si>
  <si>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</si>
  <si>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</si>
  <si>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</si>
  <si>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</si>
  <si>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</si>
  <si>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</si>
  <si>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</si>
  <si>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</si>
  <si>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</si>
  <si>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</si>
  <si>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</si>
  <si>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</si>
  <si>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</si>
  <si>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</si>
  <si>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</si>
  <si>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</si>
  <si>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</si>
  <si>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</si>
  <si>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</si>
  <si>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</si>
  <si>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</si>
  <si>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</si>
  <si>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</si>
  <si>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</si>
  <si>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</si>
  <si>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</si>
  <si>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</si>
  <si>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</si>
  <si>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</si>
  <si>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</si>
  <si>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</si>
  <si>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</si>
  <si>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</si>
  <si>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</si>
  <si>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</si>
  <si>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</si>
  <si>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</si>
  <si>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</si>
  <si>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</si>
  <si>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</si>
  <si>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</si>
  <si>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</si>
  <si>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</si>
  <si>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</si>
  <si>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</si>
  <si>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</si>
  <si>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</si>
  <si>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</si>
  <si>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</si>
  <si>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</si>
  <si>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</si>
  <si>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</si>
  <si>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</si>
  <si>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</si>
  <si>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</si>
  <si>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</si>
  <si>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</si>
  <si>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</si>
  <si>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</si>
  <si>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</si>
  <si>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</si>
  <si>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</si>
  <si>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</si>
  <si>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</si>
  <si>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</si>
  <si>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</si>
  <si>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</si>
  <si>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</si>
  <si>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</si>
  <si>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</si>
  <si>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</si>
  <si>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</si>
  <si>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</si>
  <si>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</si>
  <si>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</si>
  <si>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</si>
  <si>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</si>
  <si>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</si>
  <si>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</si>
  <si>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</si>
  <si>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</si>
  <si>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</si>
  <si>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</si>
  <si>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</si>
  <si>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</si>
  <si>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</si>
  <si>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</si>
  <si>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</si>
  <si>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</si>
  <si>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</si>
  <si>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</si>
  <si>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</si>
  <si>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</si>
  <si>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</si>
  <si>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</si>
  <si>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</si>
  <si>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</si>
  <si>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</si>
  <si>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</si>
  <si>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</si>
  <si>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</si>
  <si>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</si>
  <si>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</si>
  <si>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</si>
  <si>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</si>
  <si>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</si>
  <si>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</si>
  <si>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</si>
  <si>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</si>
  <si>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</si>
  <si>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</si>
  <si>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</si>
  <si>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</si>
  <si>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</si>
  <si>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</si>
  <si>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</si>
  <si>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</si>
  <si>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</si>
  <si>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</si>
  <si>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</si>
  <si>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</si>
  <si>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</si>
  <si>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</si>
  <si>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</si>
  <si>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</si>
  <si>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</si>
  <si>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</si>
  <si>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</si>
  <si>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</si>
  <si>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</si>
  <si>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</si>
  <si>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</si>
  <si>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</si>
  <si>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</si>
  <si>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</si>
  <si>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</si>
  <si>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</si>
  <si>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</si>
  <si>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</si>
  <si>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</si>
  <si>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</si>
  <si>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</si>
  <si>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</si>
  <si>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</si>
  <si>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</si>
  <si>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</si>
  <si>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</si>
  <si>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</si>
  <si>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</si>
  <si>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</si>
  <si>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</si>
  <si>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</si>
  <si>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</si>
  <si>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</si>
  <si>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</si>
  <si>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</si>
  <si>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</si>
  <si>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</si>
  <si>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</si>
  <si>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</si>
  <si>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</si>
  <si>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</si>
  <si>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</si>
  <si>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</si>
  <si>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</si>
  <si>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</si>
  <si>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</si>
  <si>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</si>
  <si>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</si>
  <si>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</si>
  <si>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</si>
  <si>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</si>
  <si>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</si>
  <si>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</si>
  <si>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</si>
  <si>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</si>
  <si>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</si>
  <si>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</si>
  <si>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</si>
  <si>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</si>
  <si>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</si>
  <si>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</si>
  <si>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</si>
  <si>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</si>
  <si>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</si>
  <si>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</si>
  <si>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</si>
  <si>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</si>
  <si>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</si>
  <si>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</si>
  <si>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</si>
  <si>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</si>
  <si>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</si>
  <si>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</si>
  <si>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</si>
  <si>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</si>
  <si>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</si>
  <si>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</si>
  <si>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</si>
  <si>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</si>
  <si>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</si>
  <si>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</si>
  <si>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</si>
  <si>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</si>
  <si>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</si>
  <si>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</si>
  <si>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</si>
  <si>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</si>
  <si>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</si>
  <si>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</si>
  <si>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</si>
  <si>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</si>
  <si>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</si>
  <si>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</si>
  <si>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</si>
  <si>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</si>
  <si>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</si>
  <si>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</si>
  <si>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</si>
  <si>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</si>
  <si>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</si>
  <si>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</si>
  <si>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</si>
  <si>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</si>
  <si>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</si>
  <si>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</si>
  <si>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</si>
  <si>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</si>
  <si>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</si>
  <si>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</si>
  <si>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</si>
  <si>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</si>
  <si>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</si>
  <si>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</si>
  <si>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</si>
  <si>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</si>
  <si>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</si>
  <si>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</si>
  <si>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</si>
  <si>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</si>
  <si>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</si>
  <si>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</si>
  <si>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</si>
  <si>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</si>
  <si>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</si>
  <si>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</si>
  <si>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</si>
  <si>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</si>
  <si>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</si>
  <si>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</si>
  <si>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</si>
  <si>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</si>
  <si>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</si>
  <si>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</si>
  <si>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</si>
  <si>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</si>
  <si>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</si>
  <si>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</si>
  <si>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</si>
  <si>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</si>
  <si>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</si>
  <si>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</si>
  <si>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</si>
  <si>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</si>
  <si>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</si>
  <si>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</si>
  <si>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</si>
  <si>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</si>
  <si>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</si>
  <si>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</si>
  <si>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</si>
  <si>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</si>
  <si>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</si>
  <si>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</si>
  <si>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</si>
  <si>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</si>
  <si>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</si>
  <si>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</si>
  <si>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</si>
  <si>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</si>
  <si>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</si>
  <si>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</si>
  <si>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</si>
  <si>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</si>
  <si>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</si>
  <si>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</si>
  <si>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</si>
  <si>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</si>
  <si>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</si>
  <si>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</si>
  <si>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</si>
  <si>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</si>
  <si>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</si>
  <si>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</si>
  <si>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</si>
  <si>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</si>
  <si>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</si>
  <si>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</si>
  <si>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</si>
  <si>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</si>
  <si>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</si>
  <si>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</si>
  <si>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</si>
  <si>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</si>
  <si>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</si>
  <si>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</si>
  <si>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</si>
  <si>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</si>
  <si>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</si>
  <si>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</si>
  <si>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</si>
  <si>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</si>
  <si>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</si>
  <si>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</si>
  <si>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</si>
  <si>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</si>
  <si>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</si>
  <si>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</si>
  <si>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</si>
  <si>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</si>
  <si>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</si>
  <si>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</si>
  <si>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</si>
  <si>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</si>
  <si>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</si>
  <si>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</si>
  <si>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</si>
  <si>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</si>
  <si>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</si>
  <si>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</si>
  <si>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</si>
  <si>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</si>
  <si>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</si>
  <si>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</si>
  <si>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</si>
  <si>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</si>
  <si>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</si>
  <si>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</si>
  <si>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</si>
  <si>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</si>
  <si>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</si>
  <si>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</si>
  <si>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</si>
  <si>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</si>
  <si>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</si>
  <si>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</si>
  <si>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</si>
  <si>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</si>
  <si>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</si>
  <si>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</si>
  <si>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</si>
  <si>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</si>
  <si>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</si>
  <si>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</si>
  <si>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</si>
  <si>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</si>
  <si>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</si>
  <si>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</si>
  <si>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</si>
  <si>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</si>
  <si>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</si>
  <si>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</si>
  <si>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</si>
  <si>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</si>
  <si>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</si>
  <si>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</si>
  <si>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</si>
  <si>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</si>
  <si>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</si>
  <si>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</si>
  <si>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</si>
  <si>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</si>
  <si>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</si>
  <si>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</si>
  <si>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</si>
  <si>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</si>
  <si>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</si>
  <si>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</si>
  <si>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</si>
  <si>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</si>
  <si>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</si>
  <si>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</si>
  <si>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</si>
  <si>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</si>
  <si>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</si>
  <si>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</si>
  <si>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</si>
  <si>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</si>
  <si>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</si>
  <si>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</si>
  <si>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</si>
  <si>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</si>
  <si>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</si>
  <si>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</si>
  <si>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</si>
  <si>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</si>
  <si>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</si>
  <si>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</si>
  <si>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</si>
  <si>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</si>
  <si>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</si>
  <si>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</si>
  <si>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</si>
  <si>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</si>
  <si>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</si>
  <si>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</si>
  <si>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</si>
  <si>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</si>
  <si>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</si>
  <si>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</si>
  <si>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</si>
  <si>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</si>
  <si>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</si>
  <si>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</si>
  <si>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</si>
  <si>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</si>
  <si>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</si>
  <si>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</si>
  <si>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</si>
  <si>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</si>
  <si>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</si>
  <si>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</si>
  <si>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</si>
  <si>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</si>
  <si>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</si>
  <si>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</si>
  <si>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</si>
  <si>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</si>
  <si>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</si>
  <si>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</si>
  <si>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</si>
  <si>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</si>
  <si>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</si>
  <si>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</si>
  <si>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</si>
  <si>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</si>
  <si>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</si>
  <si>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</si>
  <si>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</si>
  <si>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</si>
  <si>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</si>
  <si>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</si>
  <si>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</si>
  <si>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</si>
  <si>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</si>
  <si>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</si>
  <si>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</si>
  <si>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</si>
  <si>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</si>
  <si>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</si>
  <si>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</si>
  <si>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</si>
  <si>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</si>
  <si>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</si>
  <si>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</si>
  <si>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</si>
  <si>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</si>
  <si>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</si>
  <si>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</si>
  <si>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</si>
  <si>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</si>
  <si>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</si>
  <si>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</si>
  <si>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</si>
  <si>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</si>
  <si>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</si>
  <si>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</si>
  <si>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</si>
  <si>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</si>
  <si>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</si>
  <si>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</si>
  <si>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</si>
  <si>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</si>
  <si>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</si>
  <si>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</si>
  <si>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</si>
  <si>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</si>
  <si>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</si>
  <si>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</si>
  <si>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</si>
  <si>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</si>
  <si>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</si>
  <si>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</si>
  <si>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</si>
  <si>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</si>
  <si>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</si>
  <si>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</si>
  <si>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</si>
  <si>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</si>
  <si>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</si>
  <si>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</si>
  <si>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</si>
  <si>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</si>
  <si>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</si>
  <si>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</si>
  <si>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</si>
  <si>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</si>
  <si>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</si>
  <si>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</si>
  <si>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</si>
  <si>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</si>
  <si>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</si>
  <si>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</si>
  <si>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</si>
  <si>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</si>
  <si>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</si>
  <si>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</si>
  <si>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</si>
  <si>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</si>
  <si>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</si>
  <si>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</si>
  <si>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</si>
  <si>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</si>
  <si>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</si>
  <si>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</si>
  <si>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</si>
  <si>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</si>
  <si>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</si>
  <si>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</si>
  <si>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</si>
  <si>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</si>
  <si>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</si>
  <si>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</si>
  <si>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</si>
  <si>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</si>
  <si>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</si>
  <si>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</si>
  <si>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</si>
  <si>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</si>
  <si>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</si>
  <si>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</si>
  <si>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</si>
  <si>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</si>
  <si>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</si>
  <si>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</si>
  <si>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</si>
  <si>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</si>
  <si>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</si>
  <si>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</si>
  <si>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</si>
  <si>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</si>
  <si>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</si>
  <si>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</si>
  <si>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</si>
  <si>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</si>
  <si>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</si>
  <si>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</si>
  <si>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</si>
  <si>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</si>
  <si>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</si>
  <si>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</si>
  <si>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</si>
  <si>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</si>
  <si>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</si>
  <si>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</si>
  <si>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</si>
  <si>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</si>
  <si>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</si>
  <si>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</si>
  <si>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</si>
  <si>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</si>
  <si>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</si>
  <si>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</si>
  <si>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</si>
  <si>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</si>
  <si>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</si>
  <si>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</si>
  <si>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</si>
  <si>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</si>
  <si>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</si>
  <si>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</si>
  <si>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</si>
  <si>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</si>
  <si>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</si>
  <si>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</si>
  <si>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</si>
  <si>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</si>
  <si>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</si>
  <si>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</si>
  <si>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</si>
  <si>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</si>
  <si>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</si>
  <si>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</si>
  <si>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</si>
  <si>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</si>
  <si>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</si>
  <si>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</si>
  <si>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</si>
  <si>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</si>
  <si>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</si>
  <si>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</si>
  <si>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</si>
  <si>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</si>
  <si>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</si>
  <si>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</si>
  <si>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</si>
  <si>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</si>
  <si>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</si>
  <si>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</si>
  <si>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</si>
  <si>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</si>
  <si>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</si>
  <si>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</si>
  <si>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</si>
  <si>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</si>
  <si>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</si>
  <si>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</si>
  <si>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</si>
  <si>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</si>
  <si>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</si>
  <si>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</si>
  <si>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</si>
  <si>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</si>
  <si>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</si>
  <si>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</si>
  <si>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</si>
  <si>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</si>
  <si>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</si>
  <si>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</si>
  <si>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</si>
  <si>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</si>
  <si>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</si>
  <si>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</si>
  <si>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</si>
  <si>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</si>
  <si>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</si>
  <si>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</si>
  <si>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</si>
  <si>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</si>
  <si>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</si>
  <si>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</si>
  <si>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</si>
  <si>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</si>
  <si>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</si>
  <si>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</si>
  <si>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</si>
  <si>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</si>
  <si>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</si>
  <si>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</si>
  <si>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</si>
  <si>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</si>
  <si>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</si>
  <si>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</si>
  <si>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</si>
  <si>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</si>
  <si>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</si>
  <si>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</si>
  <si>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</si>
  <si>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</si>
  <si>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</si>
  <si>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</si>
  <si>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</si>
  <si>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</si>
  <si>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</si>
  <si>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</si>
  <si>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</si>
  <si>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</si>
  <si>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</si>
  <si>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</si>
  <si>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</si>
  <si>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</si>
  <si>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</si>
  <si>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</si>
  <si>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</si>
  <si>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</si>
  <si>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</si>
  <si>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</si>
  <si>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</si>
  <si>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</si>
  <si>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</si>
  <si>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</si>
  <si>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</si>
  <si>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</si>
  <si>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</si>
  <si>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</si>
  <si>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</si>
  <si>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</si>
  <si>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</si>
  <si>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</si>
  <si>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</si>
  <si>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</si>
  <si>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</si>
  <si>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</si>
  <si>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</si>
  <si>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</si>
  <si>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</si>
  <si>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</si>
  <si>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</si>
  <si>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</si>
  <si>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</si>
  <si>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</si>
  <si>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</si>
  <si>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</si>
  <si>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</si>
  <si>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</si>
  <si>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</si>
  <si>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</si>
  <si>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</si>
  <si>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</si>
  <si>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</si>
  <si>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</si>
  <si>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</si>
  <si>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</si>
  <si>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</si>
  <si>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</si>
  <si>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</si>
  <si>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</si>
  <si>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</si>
  <si>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</si>
  <si>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</si>
  <si>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</si>
  <si>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</si>
  <si>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</si>
  <si>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</si>
  <si>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</si>
  <si>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</si>
  <si>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</si>
  <si>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</si>
  <si>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</si>
  <si>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</si>
  <si>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</si>
  <si>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</si>
  <si>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</si>
  <si>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</si>
  <si>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</si>
  <si>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</si>
  <si>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</si>
  <si>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</si>
  <si>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</si>
  <si>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</si>
  <si>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</si>
  <si>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</si>
  <si>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</si>
  <si>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</si>
  <si>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</si>
  <si>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</si>
  <si>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</si>
  <si>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</si>
  <si>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</si>
  <si>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</si>
  <si>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</si>
  <si>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</si>
  <si>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</si>
  <si>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</si>
  <si>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</si>
  <si>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</si>
  <si>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</si>
  <si>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</si>
  <si>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</si>
  <si>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</si>
  <si>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</si>
  <si>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</si>
  <si>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</si>
  <si>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</si>
  <si>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</si>
  <si>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</si>
  <si>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</si>
  <si>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</si>
  <si>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</si>
  <si>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</si>
  <si>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</si>
  <si>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</si>
  <si>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</si>
  <si>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</si>
  <si>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</si>
  <si>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</si>
  <si>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</si>
  <si>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</si>
  <si>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</si>
  <si>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</si>
  <si>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</si>
  <si>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</si>
  <si>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</si>
  <si>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</si>
  <si>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</si>
  <si>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</si>
  <si>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</si>
  <si>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</si>
  <si>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</si>
  <si>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</si>
  <si>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</si>
  <si>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</si>
  <si>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</si>
  <si>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</si>
  <si>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</si>
  <si>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</si>
  <si>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</si>
  <si>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</si>
  <si>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</si>
  <si>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</si>
  <si>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</si>
  <si>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</si>
  <si>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</si>
  <si>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</si>
  <si>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</si>
  <si>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</si>
  <si>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</si>
  <si>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</si>
  <si>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</si>
  <si>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</si>
  <si>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</si>
  <si>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</si>
  <si>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</si>
  <si>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</si>
  <si>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</si>
  <si>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</si>
  <si>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</si>
  <si>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</si>
  <si>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</si>
  <si>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</si>
  <si>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</si>
  <si>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</si>
  <si>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</si>
  <si>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</si>
  <si>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</si>
  <si>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</si>
  <si>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</si>
  <si>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</si>
  <si>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</si>
  <si>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</si>
  <si>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</si>
  <si>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</si>
  <si>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</si>
  <si>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</si>
  <si>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</si>
  <si>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</si>
  <si>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</si>
  <si>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</si>
  <si>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</si>
  <si>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</si>
  <si>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</si>
  <si>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</si>
  <si>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</si>
  <si>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</si>
  <si>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</si>
  <si>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</si>
  <si>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</si>
  <si>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</si>
  <si>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</si>
  <si>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</si>
  <si>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</si>
  <si>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</si>
  <si>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</si>
  <si>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</si>
  <si>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</si>
  <si>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</si>
  <si>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</si>
  <si>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</si>
  <si>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</si>
  <si>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</si>
  <si>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</si>
  <si>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</si>
  <si>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</si>
  <si>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</si>
  <si>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</si>
  <si>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</si>
  <si>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</si>
  <si>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</si>
  <si>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</si>
  <si>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</si>
  <si>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</si>
  <si>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</si>
  <si>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</si>
  <si>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</si>
  <si>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</si>
  <si>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</si>
  <si>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</si>
  <si>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</si>
  <si>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</si>
  <si>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</si>
  <si>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</si>
  <si>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</si>
  <si>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</si>
  <si>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</si>
  <si>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</si>
  <si>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</si>
  <si>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</si>
  <si>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</si>
  <si>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</si>
  <si>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</si>
  <si>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</si>
  <si>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</si>
  <si>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</si>
  <si>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</si>
  <si>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</si>
  <si>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</si>
  <si>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</si>
  <si>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</si>
  <si>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</si>
  <si>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</si>
  <si>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</si>
  <si>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</si>
  <si>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</si>
  <si>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</si>
  <si>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</si>
  <si>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</si>
  <si>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</si>
  <si>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</si>
  <si>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</si>
  <si>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</si>
  <si>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</si>
  <si>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</si>
  <si>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</si>
  <si>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</si>
  <si>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</si>
  <si>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</si>
  <si>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</si>
  <si>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</si>
  <si>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</si>
  <si>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</si>
  <si>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</si>
  <si>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</si>
  <si>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</si>
  <si>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</si>
  <si>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</si>
  <si>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</si>
  <si>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</si>
  <si>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</si>
  <si>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</si>
  <si>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</si>
  <si>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</si>
  <si>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</si>
  <si>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</si>
  <si>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</si>
  <si>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</si>
  <si>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</si>
  <si>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</si>
  <si>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</si>
  <si>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</si>
  <si>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</si>
  <si>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</si>
  <si>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</si>
  <si>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</si>
  <si>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</si>
  <si>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</si>
  <si>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</si>
  <si>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</si>
  <si>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</si>
  <si>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</si>
  <si>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</si>
  <si>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</si>
  <si>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</si>
  <si>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</si>
  <si>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</si>
  <si>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</si>
  <si>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</si>
  <si>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</si>
  <si>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</si>
  <si>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</si>
  <si>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</si>
  <si>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</si>
  <si>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</si>
  <si>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</si>
  <si>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</si>
  <si>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</si>
  <si>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</si>
  <si>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</si>
  <si>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</si>
  <si>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</si>
  <si>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</si>
  <si>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</si>
  <si>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</si>
  <si>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</si>
  <si>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</si>
  <si>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</si>
  <si>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</si>
  <si>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</si>
  <si>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</si>
  <si>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</si>
  <si>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</si>
  <si>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</si>
  <si>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</si>
  <si>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</si>
  <si>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</si>
  <si>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</si>
  <si>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</si>
  <si>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</si>
  <si>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</si>
  <si>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</si>
  <si>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</si>
  <si>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</si>
  <si>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</si>
  <si>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</si>
  <si>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</si>
  <si>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</si>
  <si>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</si>
  <si>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</si>
  <si>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</si>
  <si>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</si>
  <si>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</si>
  <si>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</si>
  <si>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</si>
  <si>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</si>
  <si>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</si>
  <si>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</si>
  <si>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</si>
  <si>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</si>
  <si>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</si>
  <si>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</si>
  <si>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</si>
  <si>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</si>
  <si>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</si>
  <si>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</si>
  <si>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</si>
  <si>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</si>
  <si>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</si>
  <si>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</si>
  <si>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</si>
  <si>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</si>
  <si>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</si>
  <si>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</si>
  <si>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</si>
  <si>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</si>
  <si>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</si>
  <si>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</si>
  <si>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</si>
  <si>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</si>
  <si>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</si>
  <si>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</si>
  <si>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</si>
  <si>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</si>
  <si>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</si>
  <si>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</si>
  <si>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</si>
  <si>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</si>
  <si>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</si>
  <si>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</si>
  <si>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</si>
  <si>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</si>
  <si>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</si>
  <si>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</si>
  <si>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</si>
  <si>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</si>
  <si>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</si>
  <si>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</si>
  <si>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</si>
  <si>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</si>
  <si>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</si>
  <si>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</si>
  <si>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</si>
  <si>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</si>
  <si>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</si>
  <si>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</si>
  <si>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</si>
  <si>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</si>
  <si>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</si>
  <si>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</si>
  <si>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</si>
  <si>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</si>
  <si>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</si>
  <si>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</si>
  <si>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</si>
  <si>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</si>
  <si>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</si>
  <si>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</si>
  <si>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</si>
  <si>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</si>
  <si>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</si>
  <si>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</si>
  <si>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</si>
  <si>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</si>
  <si>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</si>
  <si>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</si>
  <si>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</si>
  <si>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</si>
  <si>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</si>
  <si>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</si>
  <si>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</si>
  <si>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</si>
  <si>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</si>
  <si>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</si>
  <si>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</si>
  <si>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</si>
  <si>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</si>
  <si>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</si>
  <si>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</si>
  <si>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</si>
  <si>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</si>
  <si>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</si>
  <si>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</si>
  <si>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</si>
  <si>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</si>
  <si>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</si>
  <si>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</si>
  <si>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</si>
  <si>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</si>
  <si>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</si>
  <si>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</si>
  <si>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</si>
  <si>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</si>
  <si>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</si>
  <si>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</si>
  <si>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</si>
  <si>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</si>
  <si>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</si>
  <si>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</si>
  <si>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</si>
  <si>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</si>
  <si>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</si>
  <si>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</si>
  <si>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</si>
  <si>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</si>
  <si>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</si>
  <si>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</si>
  <si>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</si>
  <si>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</si>
  <si>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</si>
  <si>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</si>
  <si>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</si>
  <si>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</si>
  <si>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</si>
  <si>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</si>
  <si>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</si>
  <si>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</si>
  <si>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</si>
  <si>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</si>
  <si>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</si>
  <si>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</si>
  <si>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</si>
  <si>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</si>
  <si>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</si>
  <si>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</si>
  <si>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</si>
  <si>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</si>
  <si>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</si>
  <si>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</si>
  <si>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</si>
  <si>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</si>
  <si>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</si>
  <si>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</si>
  <si>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</si>
  <si>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</si>
  <si>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</si>
  <si>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</si>
  <si>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</si>
  <si>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</si>
  <si>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</si>
  <si>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</si>
  <si>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</si>
  <si>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</si>
  <si>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</si>
  <si>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</si>
  <si>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</si>
  <si>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</si>
  <si>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</si>
  <si>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</si>
  <si>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</si>
  <si>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</si>
  <si>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</si>
  <si>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</si>
  <si>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</si>
  <si>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</si>
  <si>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</si>
  <si>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</si>
  <si>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</si>
  <si>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</si>
  <si>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</si>
  <si>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</si>
  <si>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</si>
  <si>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</si>
  <si>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</si>
  <si>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</si>
  <si>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</si>
  <si>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</si>
  <si>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</si>
  <si>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</si>
  <si>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</si>
  <si>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</si>
  <si>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</si>
  <si>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</si>
  <si>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</si>
  <si>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</si>
  <si>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</si>
  <si>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</si>
  <si>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</si>
  <si>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</si>
  <si>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</si>
  <si>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</si>
  <si>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</si>
  <si>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</si>
  <si>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</si>
  <si>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</si>
  <si>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</si>
  <si>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</si>
  <si>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</si>
  <si>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</si>
  <si>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</si>
  <si>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</si>
  <si>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</si>
  <si>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</si>
  <si>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</si>
  <si>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</si>
  <si>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</si>
  <si>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</si>
  <si>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</si>
  <si>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</si>
  <si>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</si>
  <si>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</si>
  <si>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</si>
  <si>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</si>
  <si>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</si>
  <si>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</si>
  <si>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</si>
  <si>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</si>
  <si>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</si>
  <si>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</si>
  <si>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</si>
  <si>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</si>
  <si>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</si>
  <si>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</si>
  <si>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</si>
  <si>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</si>
  <si>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</si>
  <si>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</si>
  <si>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</si>
  <si>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</si>
  <si>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</si>
  <si>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</si>
  <si>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</si>
  <si>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</si>
  <si>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</si>
  <si>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</si>
  <si>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</si>
  <si>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</si>
  <si>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</si>
  <si>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</si>
  <si>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</si>
  <si>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</si>
  <si>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</si>
  <si>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</si>
  <si>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</si>
  <si>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</si>
  <si>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</si>
  <si>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</si>
  <si>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</si>
  <si>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</si>
  <si>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</si>
  <si>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</si>
  <si>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</si>
  <si>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</si>
  <si>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</si>
  <si>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</si>
  <si>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</si>
  <si>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</si>
  <si>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</si>
  <si>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</si>
  <si>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</si>
  <si>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</si>
  <si>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</si>
  <si>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</si>
  <si>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</si>
  <si>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</si>
  <si>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</si>
  <si>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</si>
  <si>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</si>
  <si>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</si>
  <si>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</si>
  <si>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</si>
  <si>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</si>
  <si>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</si>
  <si>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</si>
  <si>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</si>
  <si>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</si>
  <si>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</si>
  <si>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</si>
  <si>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</si>
  <si>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</si>
  <si>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</si>
  <si>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</si>
  <si>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</si>
  <si>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</si>
  <si>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</si>
  <si>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</si>
  <si>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</si>
  <si>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</si>
  <si>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</si>
  <si>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</si>
  <si>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</si>
  <si>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</si>
  <si>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</si>
  <si>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</si>
  <si>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</si>
  <si>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</si>
  <si>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</si>
  <si>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</si>
  <si>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</si>
  <si>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</si>
  <si>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</si>
  <si>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</si>
  <si>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</si>
  <si>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</si>
  <si>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</si>
  <si>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</si>
  <si>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</si>
  <si>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</si>
  <si>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</si>
  <si>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</si>
  <si>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</si>
  <si>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</si>
  <si>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</si>
  <si>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</si>
  <si>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</si>
  <si>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</si>
  <si>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</si>
  <si>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</si>
  <si>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</si>
  <si>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</si>
  <si>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</si>
  <si>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</si>
  <si>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</si>
  <si>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</si>
  <si>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</si>
  <si>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</si>
  <si>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</si>
  <si>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</si>
  <si>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</si>
  <si>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</si>
  <si>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</si>
  <si>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</si>
  <si>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</si>
  <si>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</si>
  <si>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</si>
  <si>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</si>
  <si>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</si>
  <si>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</si>
  <si>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</si>
  <si>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</si>
  <si>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</si>
  <si>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</si>
  <si>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</si>
  <si>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</si>
  <si>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</si>
  <si>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</si>
  <si>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</si>
  <si>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</si>
  <si>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</si>
  <si>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</si>
  <si>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</si>
  <si>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</si>
  <si>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</si>
  <si>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</si>
  <si>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</si>
  <si>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</si>
  <si>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</si>
  <si>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</si>
  <si>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</si>
  <si>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</si>
  <si>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</si>
  <si>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</si>
  <si>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</si>
  <si>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</si>
  <si>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</si>
  <si>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</si>
  <si>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</si>
  <si>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</si>
  <si>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</si>
  <si>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</si>
  <si>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</si>
  <si>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</si>
  <si>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</si>
  <si>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</si>
  <si>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</si>
  <si>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</si>
  <si>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</si>
  <si>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</si>
  <si>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</si>
  <si>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</si>
  <si>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</si>
  <si>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</si>
  <si>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</si>
  <si>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</si>
  <si>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</si>
  <si>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</si>
  <si>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</si>
  <si>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</si>
  <si>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</si>
  <si>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</si>
  <si>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</si>
  <si>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</si>
  <si>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</si>
  <si>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</si>
  <si>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</si>
  <si>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</si>
  <si>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</si>
  <si>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</si>
  <si>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</si>
  <si>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</si>
  <si>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</si>
  <si>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</si>
  <si>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</si>
  <si>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</si>
  <si>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</si>
  <si>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</si>
  <si>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</si>
  <si>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</si>
  <si>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</si>
  <si>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</si>
  <si>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</si>
  <si>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</si>
  <si>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</si>
  <si>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</si>
  <si>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</si>
  <si>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</si>
  <si>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</si>
  <si>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</si>
  <si>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</si>
  <si>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</si>
  <si>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</si>
  <si>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</si>
  <si>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</si>
  <si>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</si>
  <si>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</si>
  <si>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</si>
  <si>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</si>
  <si>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</si>
  <si>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</si>
  <si>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</si>
  <si>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</si>
  <si>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</si>
  <si>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</si>
  <si>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</si>
  <si>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</si>
  <si>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</si>
  <si>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</si>
  <si>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</si>
  <si>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</si>
  <si>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</si>
  <si>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</si>
  <si>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</si>
  <si>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</si>
  <si>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</si>
  <si>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</si>
  <si>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</si>
  <si>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</si>
  <si>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</si>
  <si>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</si>
  <si>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</si>
  <si>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</si>
  <si>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</si>
  <si>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</si>
  <si>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</si>
  <si>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</si>
  <si>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</si>
  <si>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</si>
  <si>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</si>
  <si>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</si>
  <si>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</si>
  <si>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</si>
  <si>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</si>
  <si>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</si>
  <si>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</si>
  <si>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</si>
  <si>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</si>
  <si>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</si>
  <si>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</si>
  <si>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</si>
  <si>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</si>
  <si>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</si>
  <si>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</si>
  <si>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</si>
  <si>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</si>
  <si>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</si>
  <si>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</si>
  <si>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</si>
  <si>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</si>
  <si>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</si>
  <si>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</si>
  <si>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</si>
  <si>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</si>
  <si>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</si>
  <si>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</si>
  <si>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</si>
  <si>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</si>
  <si>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</si>
  <si>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</si>
  <si>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</si>
  <si>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</si>
  <si>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</si>
  <si>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</si>
  <si>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</si>
  <si>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</si>
  <si>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</si>
  <si>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</si>
  <si>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</si>
  <si>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</si>
  <si>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</si>
  <si>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</si>
  <si>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</si>
  <si>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</si>
  <si>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</si>
  <si>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</si>
  <si>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</si>
  <si>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</si>
  <si>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</si>
  <si>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</si>
  <si>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</si>
  <si>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</si>
  <si>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</si>
  <si>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</si>
  <si>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</si>
  <si>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</si>
  <si>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</si>
  <si>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</si>
  <si>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</si>
  <si>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</si>
  <si>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</si>
  <si>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</si>
  <si>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</si>
  <si>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</si>
  <si>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</si>
  <si>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</si>
  <si>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</si>
  <si>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</si>
  <si>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</si>
  <si>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</si>
  <si>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</si>
  <si>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</si>
  <si>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</si>
  <si>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</si>
  <si>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</si>
  <si>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</si>
  <si>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</si>
  <si>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</si>
  <si>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</si>
  <si>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</si>
  <si>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</si>
  <si>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</si>
  <si>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</si>
  <si>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</si>
  <si>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</si>
  <si>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</si>
  <si>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</si>
  <si>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</si>
  <si>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</si>
  <si>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</si>
  <si>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</si>
  <si>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</si>
  <si>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</si>
  <si>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</si>
  <si>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</si>
  <si>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</si>
  <si>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</si>
  <si>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</si>
  <si>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</si>
  <si>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</si>
  <si>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</si>
  <si>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</si>
  <si>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</si>
  <si>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</si>
  <si>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</si>
  <si>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</si>
  <si>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</si>
  <si>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</si>
  <si>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</si>
  <si>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</si>
  <si>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</si>
  <si>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</si>
  <si>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</si>
  <si>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</si>
  <si>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</si>
  <si>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</si>
  <si>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</si>
  <si>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</si>
  <si>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</si>
  <si>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</si>
  <si>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</si>
  <si>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</si>
  <si>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</si>
  <si>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</si>
  <si>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</si>
  <si>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</si>
  <si>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</si>
  <si>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</si>
  <si>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</si>
  <si>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</si>
  <si>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</si>
  <si>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</si>
  <si>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</si>
  <si>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</si>
  <si>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</si>
  <si>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</si>
  <si>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</si>
  <si>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</si>
  <si>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</si>
  <si>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</si>
  <si>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</si>
  <si>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</si>
  <si>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</si>
  <si>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</si>
  <si>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</si>
  <si>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</si>
  <si>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</si>
  <si>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</si>
  <si>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</si>
  <si>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</si>
  <si>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</si>
  <si>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</si>
  <si>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</si>
  <si>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</si>
  <si>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</si>
  <si>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</si>
  <si>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</si>
  <si>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</si>
  <si>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</si>
  <si>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</si>
  <si>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</si>
  <si>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</si>
  <si>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</si>
  <si>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</si>
  <si>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</si>
  <si>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</si>
  <si>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</si>
  <si>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</si>
  <si>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</si>
  <si>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</si>
  <si>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</si>
  <si>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</si>
  <si>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</si>
  <si>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</si>
  <si>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</si>
  <si>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</si>
  <si>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</si>
  <si>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</si>
  <si>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</si>
  <si>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</si>
  <si>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</si>
  <si>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</si>
  <si>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</si>
  <si>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</si>
  <si>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</si>
  <si>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</si>
  <si>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</si>
  <si>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</si>
  <si>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</si>
  <si>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</si>
  <si>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</si>
  <si>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</si>
  <si>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</si>
  <si>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</si>
  <si>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</si>
  <si>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</si>
  <si>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</si>
  <si>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</si>
  <si>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</si>
  <si>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</si>
  <si>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</si>
  <si>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</si>
  <si>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</si>
  <si>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</si>
  <si>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</si>
  <si>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</si>
  <si>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</si>
  <si>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</si>
  <si>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</si>
  <si>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</si>
  <si>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</si>
  <si>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</si>
  <si>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</si>
  <si>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</si>
  <si>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</si>
  <si>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</si>
  <si>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</si>
  <si>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</si>
  <si>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</si>
  <si>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</si>
  <si>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</si>
  <si>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</si>
  <si>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</si>
  <si>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</si>
  <si>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</si>
  <si>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</si>
  <si>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</si>
  <si>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</si>
  <si>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</si>
  <si>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</si>
  <si>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</si>
  <si>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</si>
  <si>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</si>
  <si>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</si>
  <si>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</si>
  <si>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</si>
  <si>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</si>
  <si>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</si>
  <si>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</si>
  <si>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</si>
  <si>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</si>
  <si>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</si>
  <si>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</si>
  <si>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</si>
  <si>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</si>
  <si>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</si>
  <si>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</si>
  <si>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</si>
  <si>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</si>
  <si>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</si>
  <si>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</si>
  <si>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</si>
  <si>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</si>
  <si>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</si>
  <si>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</si>
  <si>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</si>
  <si>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</si>
  <si>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</si>
  <si>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</si>
  <si>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</si>
  <si>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</si>
  <si>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</si>
  <si>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</si>
  <si>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</si>
  <si>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</si>
  <si>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</si>
  <si>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</si>
  <si>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</si>
  <si>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</si>
  <si>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</si>
  <si>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</si>
  <si>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</si>
  <si>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</si>
  <si>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</si>
  <si>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</si>
  <si>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</si>
  <si>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</si>
  <si>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</si>
  <si>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</si>
  <si>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</si>
  <si>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</si>
  <si>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</si>
  <si>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</si>
  <si>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</si>
  <si>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</si>
  <si>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</si>
  <si>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</si>
  <si>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</si>
  <si>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</si>
  <si>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</si>
  <si>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</si>
  <si>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</si>
  <si>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</si>
  <si>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</si>
  <si>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</si>
  <si>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</si>
  <si>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</si>
  <si>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</si>
  <si>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</si>
  <si>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</si>
  <si>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</si>
  <si>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</si>
  <si>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</si>
  <si>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</si>
  <si>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</si>
  <si>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</si>
  <si>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</si>
  <si>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</si>
  <si>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</si>
  <si>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</si>
  <si>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</si>
  <si>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</si>
  <si>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</si>
  <si>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</si>
  <si>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</si>
  <si>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</si>
  <si>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</si>
  <si>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</si>
  <si>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</si>
  <si>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</si>
  <si>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</si>
  <si>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</si>
  <si>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</si>
  <si>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</si>
  <si>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</si>
  <si>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</si>
  <si>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</si>
  <si>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</si>
  <si>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</si>
  <si>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</si>
  <si>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</si>
  <si>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</si>
  <si>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</si>
  <si>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</si>
  <si>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</si>
  <si>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</si>
  <si>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</si>
  <si>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</si>
  <si>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</si>
  <si>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</si>
  <si>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</si>
  <si>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</si>
  <si>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</si>
  <si>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</si>
  <si>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</si>
  <si>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</si>
  <si>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</si>
  <si>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</si>
  <si>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</si>
  <si>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</si>
  <si>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</si>
  <si>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</si>
  <si>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</si>
  <si>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</si>
  <si>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</si>
  <si>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</si>
  <si>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</si>
  <si>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</si>
  <si>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</si>
  <si>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</si>
  <si>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</si>
  <si>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</si>
  <si>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</si>
  <si>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</si>
  <si>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</si>
  <si>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</si>
  <si>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</si>
  <si>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</si>
  <si>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</si>
  <si>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</si>
  <si>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</si>
  <si>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</si>
  <si>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</si>
  <si>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</si>
  <si>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</si>
  <si>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</si>
  <si>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</si>
  <si>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</si>
  <si>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</si>
  <si>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</si>
  <si>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</si>
  <si>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</si>
  <si>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</si>
  <si>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</si>
  <si>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</si>
  <si>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</si>
  <si>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</si>
  <si>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</si>
  <si>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</si>
  <si>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</si>
  <si>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</si>
  <si>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</si>
  <si>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</si>
  <si>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</si>
  <si>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</si>
  <si>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</si>
  <si>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</si>
  <si>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</si>
  <si>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</si>
  <si>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</si>
  <si>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</si>
  <si>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</si>
  <si>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</si>
  <si>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</si>
  <si>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</si>
  <si>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</si>
  <si>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</si>
  <si>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</si>
  <si>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</si>
  <si>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</si>
  <si>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</si>
  <si>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</si>
  <si>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</si>
  <si>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</si>
  <si>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</si>
  <si>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</si>
  <si>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</si>
  <si>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</si>
  <si>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</si>
  <si>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</si>
  <si>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</si>
  <si>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</si>
  <si>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</si>
  <si>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</si>
  <si>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</si>
  <si>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</si>
  <si>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</si>
  <si>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</si>
  <si>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</si>
  <si>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</si>
  <si>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</si>
  <si>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</si>
  <si>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</si>
  <si>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</si>
  <si>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</si>
  <si>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</si>
  <si>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</si>
  <si>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</si>
  <si>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</si>
  <si>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</si>
  <si>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</si>
  <si>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</si>
  <si>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</si>
  <si>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</si>
  <si>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</si>
  <si>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</si>
  <si>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</si>
  <si>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</si>
  <si>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</si>
  <si>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</si>
  <si>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</si>
  <si>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</si>
  <si>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</si>
  <si>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</si>
  <si>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</si>
  <si>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</si>
  <si>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</si>
  <si>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</si>
  <si>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</si>
  <si>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</si>
  <si>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</si>
  <si>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</si>
  <si>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</si>
  <si>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</si>
  <si>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</si>
  <si>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</si>
  <si>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</si>
  <si>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</si>
  <si>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</si>
  <si>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</si>
  <si>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</si>
  <si>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</si>
  <si>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</si>
  <si>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</si>
  <si>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</si>
  <si>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</si>
  <si>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</si>
  <si>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</si>
  <si>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</si>
  <si>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</si>
  <si>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</si>
  <si>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</si>
  <si>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</si>
  <si>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</si>
  <si>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</si>
  <si>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</si>
  <si>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</si>
  <si>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</si>
  <si>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</si>
  <si>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</si>
  <si>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</si>
  <si>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</si>
  <si>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</si>
  <si>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</si>
  <si>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</si>
  <si>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</si>
  <si>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</si>
  <si>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</si>
  <si>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</si>
  <si>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</si>
  <si>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</si>
  <si>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</si>
  <si>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</si>
  <si>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</si>
  <si>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</si>
  <si>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</si>
  <si>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</si>
  <si>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</si>
  <si>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</si>
  <si>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</si>
  <si>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</si>
  <si>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</si>
  <si>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</si>
  <si>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</si>
  <si>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</si>
  <si>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</si>
  <si>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</si>
  <si>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</si>
  <si>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</si>
  <si>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</si>
  <si>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</si>
  <si>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</si>
  <si>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</si>
  <si>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</si>
  <si>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</si>
  <si>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</si>
  <si>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</si>
  <si>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</si>
  <si>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</si>
  <si>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</si>
  <si>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</si>
  <si>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</si>
  <si>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</si>
  <si>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</si>
  <si>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</si>
  <si>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</si>
  <si>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</si>
  <si>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</si>
  <si>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</si>
  <si>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</si>
  <si>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</si>
  <si>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</si>
  <si>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</si>
  <si>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</si>
  <si>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</si>
  <si>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</si>
  <si>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</si>
  <si>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</si>
  <si>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</si>
  <si>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</si>
  <si>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</si>
  <si>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</si>
  <si>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</si>
  <si>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</si>
  <si>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</si>
  <si>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</si>
  <si>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</si>
  <si>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</si>
  <si>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</si>
  <si>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</si>
  <si>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</si>
  <si>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</si>
  <si>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</si>
  <si>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</si>
  <si>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</si>
  <si>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</si>
  <si>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</si>
  <si>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</si>
  <si>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</si>
  <si>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</si>
  <si>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</si>
  <si>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</si>
  <si>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</si>
  <si>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</si>
  <si>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</si>
  <si>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</si>
  <si>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</si>
  <si>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</si>
  <si>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</si>
  <si>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</si>
  <si>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</si>
  <si>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</si>
  <si>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</si>
  <si>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</si>
  <si>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</si>
  <si>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</si>
  <si>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</si>
  <si>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</si>
  <si>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</si>
  <si>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</si>
  <si>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</si>
  <si>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</si>
  <si>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</si>
  <si>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</si>
  <si>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</si>
  <si>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</si>
  <si>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</si>
  <si>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</si>
  <si>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</si>
  <si>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</si>
  <si>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</si>
  <si>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</si>
  <si>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</si>
  <si>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</si>
  <si>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</si>
  <si>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</si>
  <si>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</si>
  <si>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</si>
  <si>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</si>
  <si>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</si>
  <si>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</si>
  <si>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</si>
  <si>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</si>
  <si>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</si>
  <si>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</si>
  <si>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</si>
  <si>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</si>
  <si>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</si>
  <si>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</si>
  <si>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</si>
  <si>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</si>
  <si>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</si>
  <si>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</si>
  <si>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</si>
  <si>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</si>
  <si>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</si>
  <si>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</si>
  <si>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</si>
  <si>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</si>
  <si>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</si>
  <si>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</si>
  <si>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</si>
  <si>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</si>
  <si>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</si>
  <si>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</si>
  <si>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</si>
  <si>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</si>
  <si>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</si>
  <si>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</si>
  <si>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</si>
  <si>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</si>
  <si>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</si>
  <si>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</si>
  <si>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</si>
  <si>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</si>
  <si>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</si>
  <si>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</si>
  <si>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</si>
  <si>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</si>
  <si>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</si>
  <si>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</si>
  <si>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</si>
  <si>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</si>
  <si>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</si>
  <si>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</si>
  <si>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</si>
  <si>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</si>
  <si>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</si>
  <si>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</si>
  <si>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</si>
  <si>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</si>
  <si>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</si>
  <si>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</si>
  <si>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</si>
  <si>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</si>
  <si>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</si>
  <si>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</si>
  <si>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</si>
  <si>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</si>
  <si>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</si>
  <si>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</si>
  <si>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</si>
  <si>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</si>
  <si>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</si>
  <si>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</si>
  <si>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</si>
  <si>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</si>
  <si>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</si>
  <si>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</si>
  <si>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</si>
  <si>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</si>
  <si>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</si>
  <si>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</si>
  <si>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</si>
  <si>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</si>
  <si>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</si>
  <si>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</si>
  <si>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</si>
  <si>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</si>
  <si>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</si>
  <si>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</si>
  <si>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</si>
  <si>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</si>
  <si>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</si>
  <si>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</si>
  <si>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</si>
  <si>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</si>
  <si>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</si>
  <si>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</si>
  <si>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</si>
  <si>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</si>
  <si>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</si>
  <si>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</si>
  <si>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</si>
  <si>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</si>
  <si>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</si>
  <si>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</si>
  <si>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</si>
  <si>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</si>
  <si>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</si>
  <si>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</si>
  <si>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</si>
  <si>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</si>
  <si>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</si>
  <si>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</si>
  <si>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</si>
  <si>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</si>
  <si>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</si>
  <si>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</si>
  <si>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</si>
  <si>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</si>
  <si>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</si>
  <si>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</si>
  <si>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</si>
  <si>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</si>
  <si>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</si>
  <si>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</si>
  <si>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</si>
  <si>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</si>
  <si>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</si>
  <si>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</si>
  <si>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</si>
  <si>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</si>
  <si>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</si>
  <si>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</si>
  <si>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</si>
  <si>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</si>
  <si>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</si>
  <si>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</si>
  <si>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</si>
  <si>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</si>
  <si>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</si>
  <si>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</si>
  <si>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</si>
  <si>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</si>
  <si>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</si>
  <si>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</si>
  <si>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</si>
  <si>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</si>
  <si>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</si>
  <si>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</si>
  <si>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</si>
  <si>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</si>
  <si>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</si>
  <si>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</si>
  <si>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</si>
  <si>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</si>
  <si>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</si>
  <si>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</si>
  <si>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</si>
  <si>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</si>
  <si>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</si>
  <si>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</si>
  <si>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</si>
  <si>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</si>
  <si>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</si>
  <si>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</si>
  <si>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</si>
  <si>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</si>
  <si>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</si>
  <si>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</si>
  <si>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</si>
  <si>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</si>
  <si>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</si>
  <si>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</si>
  <si>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</si>
  <si>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</si>
  <si>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</si>
  <si>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</si>
  <si>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</si>
  <si>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</si>
  <si>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</si>
  <si>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</si>
  <si>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</si>
  <si>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</si>
  <si>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</si>
  <si>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</si>
  <si>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</si>
  <si>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</si>
  <si>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</si>
  <si>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</si>
  <si>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</si>
  <si>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</si>
  <si>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</si>
  <si>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</si>
  <si>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</si>
  <si>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</si>
  <si>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</si>
  <si>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</si>
  <si>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</si>
  <si>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</si>
  <si>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</si>
  <si>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</si>
  <si>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</si>
  <si>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</si>
  <si>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</si>
  <si>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</si>
  <si>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</si>
  <si>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</si>
  <si>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</si>
  <si>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</si>
  <si>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</si>
  <si>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</si>
  <si>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</si>
  <si>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</si>
  <si>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</si>
  <si>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</si>
  <si>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</si>
  <si>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</si>
  <si>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</si>
  <si>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</si>
  <si>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</si>
  <si>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</si>
  <si>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</si>
  <si>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</si>
  <si>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</si>
  <si>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</si>
  <si>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</si>
  <si>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</si>
  <si>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</si>
  <si>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</si>
  <si>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</si>
  <si>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</si>
  <si>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</si>
  <si>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</si>
  <si>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</si>
  <si>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</si>
  <si>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</si>
  <si>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</si>
  <si>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</si>
  <si>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</si>
  <si>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</si>
  <si>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</si>
  <si>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</si>
  <si>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</si>
  <si>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</si>
  <si>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</si>
  <si>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</si>
  <si>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</si>
  <si>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</si>
  <si>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</si>
  <si>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</si>
  <si>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</si>
  <si>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</si>
  <si>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</si>
  <si>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</si>
  <si>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</si>
  <si>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</si>
  <si>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</si>
  <si>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</si>
  <si>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</si>
  <si>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</si>
  <si>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</si>
  <si>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</si>
  <si>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</si>
  <si>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</si>
  <si>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</si>
  <si>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</si>
  <si>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</si>
  <si>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</si>
  <si>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</si>
  <si>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</si>
  <si>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</si>
  <si>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</si>
  <si>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</si>
  <si>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</si>
  <si>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</si>
  <si>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</si>
  <si>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</si>
  <si>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</si>
  <si>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</si>
  <si>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</si>
  <si>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</si>
  <si>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</si>
  <si>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</si>
  <si>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</si>
  <si>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</si>
  <si>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</si>
  <si>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</si>
  <si>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</si>
  <si>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</si>
  <si>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</si>
  <si>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</si>
  <si>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</si>
  <si>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</si>
  <si>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</si>
  <si>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</si>
  <si>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</si>
  <si>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</si>
  <si>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</si>
  <si>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</si>
  <si>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</si>
  <si>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</si>
  <si>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</si>
  <si>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</si>
  <si>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</si>
  <si>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</si>
  <si>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</si>
  <si>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</si>
  <si>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</si>
  <si>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</si>
  <si>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</si>
  <si>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</si>
  <si>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</si>
  <si>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</si>
  <si>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</si>
  <si>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</si>
  <si>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</si>
  <si>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</si>
  <si>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</si>
  <si>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</si>
  <si>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</si>
  <si>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</si>
  <si>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</si>
  <si>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</si>
  <si>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</si>
  <si>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</si>
  <si>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</si>
  <si>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</si>
  <si>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</si>
  <si>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</si>
  <si>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</si>
  <si>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</si>
  <si>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</si>
  <si>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</si>
  <si>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</si>
  <si>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</si>
  <si>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</si>
  <si>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</si>
  <si>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</si>
  <si>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</si>
  <si>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</si>
  <si>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</si>
  <si>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</si>
  <si>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</si>
  <si>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</si>
  <si>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</si>
  <si>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</si>
  <si>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</si>
  <si>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</si>
  <si>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</si>
  <si>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</si>
  <si>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</si>
  <si>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</si>
  <si>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</si>
  <si>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</si>
  <si>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</si>
  <si>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</si>
  <si>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</si>
  <si>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</si>
  <si>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</si>
  <si>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</si>
  <si>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</si>
  <si>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</si>
  <si>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</si>
  <si>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</si>
  <si>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</si>
  <si>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</si>
  <si>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</si>
  <si>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</si>
  <si>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</si>
  <si>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</si>
  <si>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</si>
  <si>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</si>
  <si>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</si>
  <si>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</si>
  <si>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</si>
  <si>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</si>
  <si>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</si>
  <si>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</si>
  <si>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</si>
  <si>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</si>
  <si>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</si>
  <si>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</si>
  <si>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</si>
  <si>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</si>
  <si>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</si>
  <si>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</si>
  <si>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</si>
  <si>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</si>
  <si>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</si>
  <si>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</si>
  <si>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</si>
  <si>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</si>
  <si>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</si>
  <si>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</si>
  <si>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</si>
  <si>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</si>
  <si>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</si>
  <si>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</si>
  <si>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</si>
  <si>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</si>
  <si>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</si>
  <si>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</si>
  <si>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</si>
  <si>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</si>
  <si>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</si>
  <si>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</si>
  <si>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</si>
  <si>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</si>
  <si>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</si>
  <si>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</si>
  <si>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</si>
  <si>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</si>
  <si>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</si>
  <si>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</si>
  <si>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</si>
  <si>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</si>
  <si>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</si>
  <si>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</si>
  <si>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</si>
  <si>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</si>
  <si>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</si>
  <si>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</si>
  <si>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</si>
  <si>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</si>
  <si>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</si>
  <si>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</si>
  <si>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</si>
  <si>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</si>
  <si>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</si>
  <si>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</si>
  <si>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</si>
  <si>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</si>
  <si>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</si>
  <si>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</si>
  <si>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</si>
  <si>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</si>
  <si>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</si>
  <si>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</si>
  <si>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</si>
  <si>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</si>
  <si>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</si>
  <si>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</si>
  <si>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</si>
  <si>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</si>
  <si>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</si>
  <si>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</si>
  <si>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</si>
  <si>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</si>
  <si>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</si>
  <si>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</si>
  <si>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</si>
  <si>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</si>
  <si>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</si>
  <si>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</si>
  <si>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</si>
  <si>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</si>
  <si>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</si>
  <si>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</si>
  <si>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</si>
  <si>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</si>
  <si>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</si>
  <si>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</si>
  <si>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</si>
  <si>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</si>
  <si>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</si>
  <si>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</si>
  <si>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</si>
  <si>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</si>
  <si>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</si>
  <si>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</si>
  <si>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</si>
  <si>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</si>
  <si>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</si>
  <si>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</si>
  <si>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</si>
  <si>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</si>
  <si>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</si>
  <si>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</si>
  <si>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</si>
  <si>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</si>
  <si>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</si>
  <si>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</si>
  <si>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</si>
  <si>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</si>
  <si>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</si>
  <si>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</si>
  <si>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</si>
  <si>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</si>
  <si>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</si>
  <si>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</si>
  <si>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</si>
  <si>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</si>
  <si>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</si>
  <si>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</si>
  <si>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</si>
  <si>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</si>
  <si>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</si>
  <si>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</si>
  <si>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</si>
  <si>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</si>
  <si>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</si>
  <si>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</si>
  <si>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</si>
  <si>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</si>
  <si>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</si>
  <si>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</si>
  <si>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</si>
  <si>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</si>
  <si>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</si>
  <si>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</si>
  <si>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</si>
  <si>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</si>
  <si>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</si>
  <si>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</si>
  <si>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</si>
  <si>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</si>
  <si>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</si>
  <si>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</si>
  <si>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</si>
  <si>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</si>
  <si>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</si>
  <si>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</si>
  <si>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</si>
  <si>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</si>
  <si>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</si>
  <si>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</si>
  <si>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</si>
  <si>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</si>
  <si>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</si>
  <si>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</si>
  <si>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</si>
  <si>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</si>
  <si>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</si>
  <si>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</si>
  <si>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</si>
  <si>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</si>
  <si>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</si>
  <si>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</si>
  <si>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</si>
  <si>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</si>
  <si>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</si>
  <si>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</si>
  <si>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</si>
  <si>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</si>
  <si>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</si>
  <si>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</si>
  <si>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</si>
  <si>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</si>
  <si>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</si>
  <si>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</si>
  <si>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</si>
  <si>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</si>
  <si>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</si>
  <si>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</si>
  <si>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</si>
  <si>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</si>
  <si>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</si>
  <si>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</si>
  <si>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</si>
  <si>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</si>
  <si>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</si>
  <si>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</si>
  <si>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</si>
  <si>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</si>
  <si>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</si>
  <si>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</si>
  <si>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</si>
  <si>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</si>
  <si>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</si>
  <si>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</si>
  <si>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</si>
  <si>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</si>
  <si>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</si>
  <si>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</si>
  <si>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</si>
  <si>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</si>
  <si>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</si>
  <si>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</si>
  <si>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</si>
  <si>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</si>
  <si>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</si>
  <si>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</si>
  <si>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</si>
  <si>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</si>
  <si>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</si>
  <si>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</si>
  <si>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</si>
  <si>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</si>
  <si>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</si>
  <si>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</si>
  <si>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</si>
  <si>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</si>
  <si>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</si>
  <si>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</si>
  <si>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</si>
  <si>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</si>
  <si>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</si>
  <si>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</si>
  <si>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</si>
  <si>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</si>
  <si>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</si>
  <si>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</si>
  <si>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</si>
  <si>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</si>
  <si>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</si>
  <si>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</si>
  <si>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</si>
  <si>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</si>
  <si>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</si>
  <si>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</si>
  <si>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</si>
  <si>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</si>
  <si>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</si>
  <si>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</si>
  <si>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</si>
  <si>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</si>
  <si>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</si>
  <si>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</si>
  <si>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</si>
  <si>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</si>
  <si>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</si>
  <si>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</si>
  <si>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</si>
  <si>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</si>
  <si>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</si>
  <si>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</si>
  <si>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</si>
  <si>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</si>
  <si>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</si>
  <si>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</si>
  <si>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</si>
  <si>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</si>
  <si>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</si>
  <si>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</si>
  <si>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</si>
  <si>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</si>
  <si>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</si>
  <si>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</si>
  <si>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</si>
  <si>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</si>
  <si>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</si>
  <si>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</si>
  <si>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</si>
  <si>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</si>
  <si>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</si>
  <si>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</si>
  <si>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</si>
  <si>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</si>
  <si>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</si>
  <si>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</si>
  <si>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</si>
  <si>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</si>
  <si>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</si>
  <si>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</si>
  <si>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</si>
  <si>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</si>
  <si>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</si>
  <si>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</si>
  <si>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</si>
  <si>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</si>
  <si>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</si>
  <si>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</si>
  <si>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</si>
  <si>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</si>
  <si>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</si>
  <si>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</si>
  <si>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</si>
  <si>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</si>
  <si>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</si>
  <si>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</si>
  <si>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</si>
  <si>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</si>
  <si>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</si>
  <si>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</si>
  <si>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</si>
  <si>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</si>
  <si>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</si>
  <si>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</si>
  <si>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</si>
  <si>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</si>
  <si>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</si>
  <si>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</si>
  <si>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</si>
  <si>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</si>
  <si>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</si>
  <si>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</si>
  <si>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</si>
  <si>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</si>
  <si>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</si>
  <si>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</si>
  <si>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</si>
  <si>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</si>
  <si>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</si>
  <si>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</si>
  <si>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</si>
  <si>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</si>
  <si>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</si>
  <si>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</si>
  <si>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</si>
  <si>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</si>
  <si>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</si>
  <si>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</si>
  <si>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</si>
  <si>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</si>
  <si>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</si>
  <si>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</si>
  <si>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</si>
  <si>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</si>
  <si>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</si>
  <si>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</si>
  <si>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</si>
  <si>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</si>
  <si>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</si>
  <si>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</si>
  <si>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</si>
  <si>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</si>
  <si>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</si>
  <si>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</si>
  <si>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</si>
  <si>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</si>
  <si>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</si>
  <si>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</si>
  <si>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</si>
  <si>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</si>
  <si>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</si>
  <si>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</si>
  <si>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</si>
  <si>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</si>
  <si>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</si>
  <si>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</si>
  <si>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</si>
  <si>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</si>
  <si>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</si>
  <si>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</si>
  <si>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</si>
  <si>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</si>
  <si>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</si>
  <si>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</si>
  <si>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</si>
  <si>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</si>
  <si>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</si>
  <si>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</si>
  <si>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</si>
  <si>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</si>
  <si>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</si>
  <si>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</si>
  <si>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</si>
  <si>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</si>
  <si>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</si>
  <si>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</si>
  <si>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</si>
  <si>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</si>
  <si>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</si>
  <si>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</si>
  <si>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</si>
  <si>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</si>
  <si>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</si>
  <si>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</si>
  <si>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</si>
  <si>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</si>
  <si>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</si>
  <si>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</si>
  <si>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</si>
  <si>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</si>
  <si>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</si>
  <si>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</si>
  <si>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</si>
  <si>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</si>
  <si>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</si>
  <si>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</si>
  <si>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</si>
  <si>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</si>
  <si>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</si>
  <si>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</si>
  <si>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</si>
  <si>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</si>
  <si>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</si>
  <si>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</si>
  <si>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</si>
  <si>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</si>
  <si>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</si>
  <si>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</si>
  <si>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</si>
  <si>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</si>
  <si>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</si>
  <si>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</si>
  <si>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</si>
  <si>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</si>
  <si>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</si>
  <si>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</si>
  <si>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</si>
  <si>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</si>
  <si>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</si>
  <si>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</si>
  <si>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</si>
  <si>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</si>
  <si>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</si>
  <si>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</si>
  <si>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</si>
  <si>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</si>
  <si>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</si>
  <si>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</si>
  <si>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</si>
  <si>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</si>
  <si>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</si>
  <si>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</si>
  <si>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</si>
  <si>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</si>
  <si>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</si>
  <si>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</si>
  <si>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</si>
  <si>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</si>
  <si>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</si>
  <si>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</si>
  <si>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</si>
  <si>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</si>
  <si>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</si>
  <si>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</si>
  <si>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</si>
  <si>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</si>
  <si>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</si>
  <si>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</si>
  <si>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</si>
  <si>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</si>
  <si>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</si>
  <si>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</si>
  <si>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</si>
  <si>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</si>
  <si>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</si>
  <si>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</si>
  <si>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</si>
  <si>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</si>
  <si>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</si>
  <si>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</si>
  <si>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</si>
  <si>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</si>
  <si>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</si>
  <si>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</si>
  <si>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</si>
  <si>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</si>
  <si>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</si>
  <si>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</si>
  <si>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</si>
  <si>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</si>
  <si>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</si>
  <si>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</si>
  <si>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</si>
  <si>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</si>
  <si>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</si>
  <si>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</si>
  <si>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</si>
  <si>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</si>
  <si>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</si>
  <si>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</si>
  <si>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</si>
  <si>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</si>
  <si>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</si>
  <si>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</si>
  <si>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</si>
  <si>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</si>
  <si>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</si>
  <si>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</si>
  <si>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</si>
  <si>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</si>
  <si>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</si>
  <si>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</si>
  <si>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</si>
  <si>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</si>
  <si>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</si>
  <si>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</si>
  <si>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</si>
  <si>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</si>
  <si>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</si>
  <si>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</si>
  <si>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</si>
  <si>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</si>
  <si>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</si>
  <si>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</si>
  <si>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</si>
  <si>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</si>
  <si>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</si>
  <si>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</si>
  <si>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</si>
  <si>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</si>
  <si>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</si>
  <si>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</si>
  <si>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</si>
  <si>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</si>
  <si>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</si>
  <si>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</si>
  <si>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</si>
  <si>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</si>
  <si>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</si>
  <si>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</si>
  <si>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</si>
  <si>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</si>
  <si>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</si>
  <si>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</si>
  <si>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</si>
  <si>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</si>
  <si>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</si>
  <si>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</si>
  <si>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</si>
  <si>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</si>
  <si>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</si>
  <si>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</si>
  <si>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</si>
  <si>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</si>
  <si>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</si>
  <si>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</si>
  <si>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</si>
  <si>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</si>
  <si>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</si>
  <si>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</si>
  <si>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</si>
  <si>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</si>
  <si>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</si>
  <si>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</si>
  <si>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</si>
  <si>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</si>
  <si>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</si>
  <si>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</si>
  <si>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</si>
  <si>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</si>
  <si>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</si>
  <si>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</si>
  <si>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</si>
  <si>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</si>
  <si>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</si>
  <si>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</si>
  <si>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</si>
  <si>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</si>
  <si>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</si>
  <si>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</si>
  <si>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</si>
  <si>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</si>
  <si>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</si>
  <si>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</si>
  <si>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</si>
  <si>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</si>
  <si>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</si>
  <si>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</si>
  <si>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</si>
  <si>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</si>
  <si>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</si>
  <si>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</si>
  <si>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</si>
  <si>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</si>
  <si>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</si>
  <si>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</si>
  <si>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</si>
  <si>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</si>
  <si>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</si>
  <si>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</si>
  <si>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</si>
  <si>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</si>
  <si>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</si>
  <si>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</si>
  <si>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</si>
  <si>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</si>
  <si>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</si>
  <si>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</si>
  <si>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</si>
  <si>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</si>
  <si>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</si>
  <si>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</si>
  <si>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</si>
  <si>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</si>
  <si>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</si>
  <si>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</si>
  <si>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</si>
  <si>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</si>
  <si>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</si>
  <si>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</si>
  <si>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</si>
  <si>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</si>
  <si>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</si>
  <si>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</si>
  <si>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</si>
  <si>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</si>
  <si>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</si>
  <si>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</si>
  <si>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</si>
  <si>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</si>
  <si>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</si>
  <si>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</si>
  <si>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</si>
  <si>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</si>
  <si>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</si>
  <si>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</si>
  <si>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</si>
  <si>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</si>
  <si>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</si>
  <si>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</si>
  <si>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</si>
  <si>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</si>
  <si>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</si>
  <si>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</si>
  <si>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</si>
  <si>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</si>
  <si>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</si>
  <si>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</si>
  <si>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</si>
  <si>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</si>
  <si>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</si>
  <si>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</si>
  <si>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</si>
  <si>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</si>
  <si>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</si>
  <si>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</si>
  <si>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</si>
  <si>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</si>
  <si>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</si>
  <si>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</si>
  <si>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</si>
  <si>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</si>
  <si>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</si>
  <si>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</si>
  <si>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</si>
  <si>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</si>
  <si>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</si>
  <si>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</si>
  <si>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</si>
  <si>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</si>
  <si>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</si>
  <si>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</si>
  <si>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</si>
  <si>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</si>
  <si>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</si>
  <si>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</si>
  <si>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</si>
  <si>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</si>
  <si>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</si>
  <si>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</si>
  <si>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</si>
  <si>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</si>
  <si>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</si>
  <si>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</si>
  <si>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</si>
  <si>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</si>
  <si>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</si>
  <si>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</si>
  <si>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</si>
  <si>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</si>
  <si>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</si>
  <si>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</si>
  <si>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</si>
  <si>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</si>
  <si>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</si>
  <si>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</si>
  <si>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</si>
  <si>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</si>
  <si>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</si>
  <si>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</si>
  <si>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</si>
  <si>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</si>
  <si>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</si>
  <si>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</si>
  <si>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</si>
  <si>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</si>
  <si>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</si>
  <si>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</si>
  <si>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</si>
  <si>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</si>
  <si>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</si>
  <si>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</si>
  <si>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</si>
  <si>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</si>
  <si>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</si>
  <si>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</si>
  <si>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</si>
  <si>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</si>
  <si>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</si>
  <si>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</si>
  <si>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</si>
  <si>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</si>
  <si>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</si>
  <si>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</si>
  <si>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</si>
  <si>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</si>
  <si>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</si>
  <si>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</si>
  <si>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</si>
  <si>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</si>
  <si>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</si>
  <si>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</si>
  <si>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</si>
  <si>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</si>
  <si>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</si>
  <si>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</si>
  <si>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</si>
  <si>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</si>
  <si>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</si>
  <si>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</si>
  <si>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</si>
  <si>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</si>
  <si>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</si>
  <si>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</si>
  <si>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</si>
  <si>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</si>
  <si>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</si>
  <si>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</si>
  <si>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</si>
  <si>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</si>
  <si>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</si>
  <si>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</si>
  <si>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</si>
  <si>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</si>
  <si>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</si>
  <si>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</si>
  <si>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</si>
  <si>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</si>
  <si>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</si>
  <si>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</si>
  <si>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</si>
  <si>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</si>
  <si>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</si>
  <si>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</si>
  <si>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</si>
  <si>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</si>
  <si>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</si>
  <si>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</si>
  <si>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</si>
  <si>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</si>
  <si>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</si>
  <si>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</si>
  <si>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</si>
  <si>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</si>
  <si>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</si>
  <si>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</si>
  <si>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</si>
  <si>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</si>
  <si>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</si>
  <si>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</si>
  <si>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</si>
  <si>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</si>
  <si>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</si>
  <si>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</si>
  <si>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</si>
  <si>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</si>
  <si>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</si>
  <si>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</si>
  <si>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</si>
  <si>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</si>
  <si>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</si>
  <si>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</si>
  <si>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</si>
  <si>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</si>
  <si>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</si>
  <si>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</si>
  <si>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</si>
  <si>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</si>
  <si>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</si>
  <si>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</si>
  <si>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</si>
  <si>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</si>
  <si>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</si>
  <si>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</si>
  <si>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</si>
  <si>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</si>
  <si>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</si>
  <si>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</si>
  <si>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</si>
  <si>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</si>
  <si>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</si>
  <si>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</si>
  <si>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</si>
  <si>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</si>
  <si>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</si>
  <si>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</si>
  <si>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</si>
  <si>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</si>
  <si>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</si>
  <si>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</si>
  <si>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</si>
  <si>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</si>
  <si>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</si>
  <si>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</si>
  <si>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</si>
  <si>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</si>
  <si>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</si>
  <si>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</si>
  <si>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</si>
  <si>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</si>
  <si>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</si>
  <si>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</si>
  <si>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</si>
  <si>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</si>
  <si>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</si>
  <si>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</si>
  <si>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</si>
  <si>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</si>
  <si>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</si>
  <si>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</si>
  <si>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</si>
  <si>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</si>
  <si>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</si>
  <si>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</si>
  <si>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</si>
  <si>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</si>
  <si>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</si>
  <si>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</si>
  <si>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</si>
  <si>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</si>
  <si>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</si>
  <si>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</si>
  <si>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</si>
  <si>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</si>
  <si>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</si>
  <si>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</si>
  <si>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</si>
  <si>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</si>
  <si>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</si>
  <si>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</si>
  <si>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</si>
  <si>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</si>
  <si>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</si>
  <si>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</si>
  <si>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</si>
  <si>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</si>
  <si>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</si>
  <si>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</si>
  <si>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</si>
  <si>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</si>
  <si>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</si>
  <si>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</si>
  <si>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</si>
  <si>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</si>
  <si>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</si>
  <si>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</si>
  <si>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</si>
  <si>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</si>
  <si>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</si>
  <si>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</si>
  <si>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</si>
  <si>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</si>
  <si>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</si>
  <si>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</si>
  <si>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</si>
  <si>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</si>
  <si>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</si>
  <si>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</si>
  <si>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</si>
  <si>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</si>
  <si>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</si>
  <si>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</si>
  <si>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</si>
  <si>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</si>
  <si>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</si>
  <si>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</si>
  <si>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</si>
  <si>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</si>
  <si>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</si>
  <si>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</si>
  <si>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</si>
  <si>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</si>
  <si>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</si>
  <si>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</si>
  <si>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</si>
  <si>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</si>
  <si>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</si>
  <si>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</si>
  <si>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</si>
  <si>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</si>
  <si>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</si>
  <si>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</si>
  <si>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</si>
  <si>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</si>
  <si>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</si>
  <si>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</si>
  <si>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</si>
  <si>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</si>
  <si>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</si>
  <si>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</si>
  <si>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</si>
  <si>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</si>
  <si>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</si>
  <si>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</si>
  <si>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</si>
  <si>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</si>
  <si>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</si>
  <si>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</si>
  <si>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</si>
  <si>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</si>
  <si>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</si>
  <si>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</si>
  <si>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</si>
  <si>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</si>
  <si>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</si>
  <si>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</si>
  <si>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</si>
  <si>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</si>
  <si>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</si>
  <si>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</si>
  <si>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</si>
  <si>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</si>
  <si>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</si>
  <si>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</si>
  <si>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</si>
  <si>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</si>
  <si>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</si>
  <si>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</si>
  <si>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</si>
  <si>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</si>
  <si>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</si>
  <si>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</si>
  <si>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</si>
  <si>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</si>
  <si>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</si>
  <si>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</si>
  <si>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</si>
  <si>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</si>
  <si>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</si>
  <si>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</si>
  <si>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</si>
  <si>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</si>
  <si>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</si>
  <si>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</si>
  <si>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</si>
  <si>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</si>
  <si>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</si>
  <si>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</si>
  <si>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</si>
  <si>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</si>
  <si>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</si>
  <si>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</si>
  <si>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</si>
  <si>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</si>
  <si>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</si>
  <si>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</si>
  <si>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</si>
  <si>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</si>
  <si>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</si>
  <si>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</si>
  <si>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</si>
  <si>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</si>
  <si>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</si>
  <si>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</si>
  <si>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</si>
  <si>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</si>
  <si>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</si>
  <si>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</si>
  <si>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</si>
  <si>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</si>
  <si>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</si>
  <si>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</si>
  <si>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</si>
  <si>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</si>
  <si>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</si>
  <si>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</si>
  <si>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</si>
  <si>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</si>
  <si>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</si>
  <si>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</si>
  <si>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</si>
  <si>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</si>
  <si>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</si>
  <si>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</si>
  <si>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</si>
  <si>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</si>
  <si>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</si>
  <si>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</si>
  <si>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</si>
  <si>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</si>
  <si>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</si>
  <si>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</si>
  <si>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</si>
  <si>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</si>
  <si>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</si>
  <si>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</si>
  <si>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</si>
  <si>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</si>
  <si>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</si>
  <si>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</si>
  <si>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</si>
  <si>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</si>
  <si>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</si>
  <si>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</si>
  <si>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</si>
  <si>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</si>
  <si>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</si>
  <si>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</si>
  <si>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</si>
  <si>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</si>
  <si>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</si>
  <si>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</si>
  <si>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</si>
  <si>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</si>
  <si>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</si>
  <si>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</si>
  <si>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</si>
  <si>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</si>
  <si>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</si>
  <si>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</si>
  <si>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</si>
  <si>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</si>
  <si>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</si>
  <si>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</si>
  <si>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</si>
  <si>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</si>
  <si>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</si>
  <si>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</si>
  <si>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</si>
  <si>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</si>
  <si>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</si>
  <si>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</si>
  <si>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</si>
  <si>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</si>
  <si>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</si>
  <si>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</si>
  <si>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</si>
  <si>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</si>
  <si>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</si>
  <si>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</si>
  <si>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</si>
  <si>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</si>
  <si>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</si>
  <si>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</si>
  <si>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</si>
  <si>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</si>
  <si>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</si>
  <si>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</si>
  <si>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</si>
  <si>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</si>
  <si>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</si>
  <si>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</si>
  <si>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</si>
  <si>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</si>
  <si>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</si>
  <si>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</si>
  <si>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</si>
  <si>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</si>
  <si>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</si>
  <si>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</si>
  <si>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</si>
  <si>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</si>
  <si>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</si>
  <si>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</si>
  <si>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</si>
  <si>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</si>
  <si>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</si>
  <si>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</si>
  <si>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</si>
  <si>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</si>
  <si>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</si>
  <si>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</si>
  <si>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</si>
  <si>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</si>
  <si>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</si>
  <si>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</si>
  <si>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</si>
  <si>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</si>
  <si>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</si>
  <si>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</si>
  <si>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</si>
  <si>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</si>
  <si>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</si>
  <si>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</si>
  <si>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</si>
  <si>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</si>
  <si>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</si>
  <si>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</si>
  <si>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</si>
  <si>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</si>
  <si>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</si>
  <si>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</si>
  <si>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</si>
  <si>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</si>
  <si>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</si>
  <si>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</si>
  <si>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</si>
  <si>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</si>
  <si>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</si>
  <si>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</si>
  <si>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</si>
  <si>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</si>
  <si>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</si>
  <si>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</si>
  <si>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</si>
  <si>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</si>
  <si>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</si>
  <si>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</si>
  <si>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</si>
  <si>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</si>
  <si>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</si>
  <si>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</si>
  <si>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</si>
  <si>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</si>
  <si>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</si>
  <si>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</si>
  <si>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</si>
  <si>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</si>
  <si>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</si>
  <si>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</si>
  <si>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</si>
  <si>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</si>
  <si>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</si>
  <si>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</si>
  <si>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</si>
  <si>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</si>
  <si>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</si>
  <si>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</si>
  <si>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</si>
  <si>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</si>
  <si>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</si>
  <si>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</si>
  <si>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</si>
  <si>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</si>
  <si>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</si>
  <si>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</si>
  <si>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</si>
  <si>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</si>
  <si>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</si>
  <si>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</si>
  <si>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</si>
  <si>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</si>
  <si>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</si>
  <si>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</si>
  <si>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</si>
  <si>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</si>
  <si>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</si>
  <si>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</si>
  <si>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</si>
  <si>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</si>
  <si>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</si>
  <si>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</si>
  <si>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</si>
  <si>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</si>
  <si>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</si>
  <si>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</si>
  <si>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</si>
  <si>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</si>
  <si>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</si>
  <si>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</si>
  <si>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</si>
  <si>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</si>
  <si>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</si>
  <si>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</si>
  <si>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</si>
  <si>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</si>
  <si>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</si>
  <si>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</si>
  <si>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</si>
  <si>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</si>
  <si>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</si>
  <si>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</si>
  <si>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</si>
  <si>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</si>
  <si>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</si>
  <si>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</si>
  <si>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</si>
  <si>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</si>
  <si>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</si>
  <si>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</si>
  <si>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</si>
  <si>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</si>
  <si>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</si>
  <si>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</si>
  <si>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</si>
  <si>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</si>
  <si>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</si>
  <si>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</si>
  <si>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</si>
  <si>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</si>
  <si>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</si>
  <si>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</si>
  <si>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</si>
  <si>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</si>
  <si>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</si>
  <si>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</si>
  <si>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</si>
  <si>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</si>
  <si>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</si>
  <si>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</si>
  <si>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</si>
  <si>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</si>
  <si>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</si>
  <si>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</si>
  <si>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</si>
  <si>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</si>
  <si>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</si>
  <si>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</si>
  <si>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</si>
  <si>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</si>
  <si>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</si>
  <si>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</si>
  <si>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</si>
  <si>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</si>
  <si>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</si>
  <si>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</si>
  <si>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</si>
  <si>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</si>
  <si>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</si>
  <si>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</si>
  <si>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</si>
  <si>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</si>
  <si>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</si>
  <si>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</si>
  <si>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</si>
  <si>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</si>
  <si>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</si>
  <si>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</si>
  <si>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</si>
  <si>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</si>
  <si>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</si>
  <si>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</si>
  <si>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</si>
  <si>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</si>
  <si>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</si>
  <si>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</si>
  <si>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</si>
  <si>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</si>
  <si>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</si>
  <si>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</si>
  <si>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</si>
  <si>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</si>
  <si>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</si>
  <si>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</si>
  <si>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</si>
  <si>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</si>
  <si>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</si>
  <si>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</si>
  <si>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</si>
  <si>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</si>
  <si>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</si>
  <si>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</si>
  <si>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</si>
  <si>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</si>
  <si>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</si>
  <si>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</si>
  <si>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</si>
  <si>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</si>
  <si>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</si>
  <si>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</si>
  <si>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</si>
  <si>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</si>
  <si>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</si>
  <si>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</si>
  <si>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</si>
  <si>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</si>
  <si>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</si>
  <si>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</si>
  <si>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</si>
  <si>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</si>
  <si>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</si>
  <si>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</si>
  <si>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</si>
  <si>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</si>
  <si>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</si>
  <si>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</si>
  <si>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</si>
  <si>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</si>
  <si>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</si>
  <si>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</si>
  <si>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</si>
  <si>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</si>
  <si>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</si>
  <si>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</si>
  <si>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</si>
  <si>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</si>
  <si>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</si>
  <si>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</si>
  <si>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</si>
  <si>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</si>
  <si>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</si>
  <si>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</si>
  <si>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</si>
  <si>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</si>
  <si>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</si>
  <si>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</si>
  <si>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</si>
  <si>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</si>
  <si>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</si>
  <si>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</si>
  <si>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</si>
  <si>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</si>
  <si>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</si>
  <si>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</si>
  <si>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</si>
  <si>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</si>
  <si>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</si>
  <si>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</si>
  <si>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</si>
  <si>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</si>
  <si>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</si>
  <si>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</si>
  <si>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</si>
  <si>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</si>
  <si>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</si>
  <si>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</si>
  <si>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</si>
  <si>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</si>
  <si>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</si>
  <si>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</si>
  <si>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</si>
  <si>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</si>
  <si>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</si>
  <si>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</si>
  <si>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</si>
  <si>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</si>
  <si>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</si>
  <si>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</si>
  <si>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</si>
  <si>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</si>
  <si>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</si>
  <si>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</si>
  <si>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</si>
  <si>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</si>
  <si>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</si>
  <si>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</si>
  <si>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</si>
  <si>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</si>
  <si>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</si>
  <si>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</si>
  <si>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</si>
  <si>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</si>
  <si>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</si>
  <si>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</si>
  <si>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</si>
  <si>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</si>
  <si>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</si>
  <si>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</si>
  <si>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</si>
  <si>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</si>
  <si>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</si>
  <si>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</si>
  <si>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</si>
  <si>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</si>
  <si>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</si>
  <si>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</si>
  <si>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</si>
  <si>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</si>
  <si>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</si>
  <si>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</si>
  <si>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</si>
  <si>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</si>
  <si>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</si>
  <si>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</si>
  <si>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</si>
  <si>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</si>
  <si>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</si>
  <si>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</si>
  <si>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</si>
  <si>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</si>
  <si>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</si>
  <si>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</si>
  <si>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</si>
  <si>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</si>
  <si>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</si>
  <si>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</si>
  <si>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</si>
  <si>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</si>
  <si>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</si>
  <si>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</si>
  <si>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</si>
  <si>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</si>
  <si>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</si>
  <si>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</si>
  <si>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</si>
  <si>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</si>
  <si>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</si>
  <si>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</si>
  <si>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</si>
  <si>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</si>
  <si>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</si>
  <si>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</si>
  <si>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</si>
  <si>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</si>
  <si>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</si>
  <si>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</si>
  <si>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</si>
  <si>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</si>
  <si>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</si>
  <si>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</si>
  <si>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</si>
  <si>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</si>
  <si>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</si>
  <si>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</si>
  <si>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</si>
  <si>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</si>
  <si>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</si>
  <si>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</si>
  <si>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</si>
  <si>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</si>
  <si>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</si>
  <si>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</si>
  <si>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</si>
  <si>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</si>
  <si>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</si>
  <si>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</si>
  <si>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</si>
  <si>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</si>
  <si>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</si>
  <si>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</si>
  <si>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</si>
  <si>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</si>
  <si>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</si>
  <si>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</si>
  <si>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</si>
  <si>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</si>
  <si>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</si>
  <si>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</si>
  <si>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</si>
  <si>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</si>
  <si>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</si>
  <si>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</si>
  <si>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</si>
  <si>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</si>
  <si>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</si>
  <si>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</si>
  <si>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</si>
  <si>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</si>
  <si>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</si>
  <si>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</si>
  <si>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</si>
  <si>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</si>
  <si>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</si>
  <si>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</si>
  <si>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</si>
  <si>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</si>
  <si>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</si>
  <si>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</si>
  <si>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</si>
  <si>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</si>
  <si>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</si>
  <si>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</si>
  <si>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</si>
  <si>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</si>
  <si>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</si>
  <si>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</si>
  <si>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</si>
  <si>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</si>
  <si>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</si>
  <si>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</si>
  <si>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</si>
  <si>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</si>
  <si>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</si>
  <si>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</si>
  <si>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</si>
  <si>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</si>
  <si>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</si>
  <si>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</si>
  <si>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</si>
  <si>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</si>
  <si>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</si>
  <si>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</si>
  <si>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</si>
  <si>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</si>
  <si>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</si>
  <si>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</si>
  <si>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</si>
  <si>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</si>
  <si>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</si>
  <si>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</si>
  <si>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</si>
  <si>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</si>
  <si>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</si>
  <si>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</si>
  <si>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</si>
  <si>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</si>
  <si>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</si>
  <si>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</si>
  <si>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</si>
  <si>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</si>
  <si>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</si>
  <si>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</si>
  <si>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</si>
  <si>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</si>
  <si>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</si>
  <si>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</si>
  <si>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</si>
  <si>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</si>
  <si>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</si>
  <si>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</si>
  <si>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</si>
  <si>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</si>
  <si>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</si>
  <si>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</si>
  <si>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</si>
  <si>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</si>
  <si>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</si>
  <si>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</si>
  <si>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</si>
  <si>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</si>
  <si>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</si>
  <si>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</si>
  <si>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</si>
  <si>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</si>
  <si>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</si>
  <si>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</si>
  <si>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</si>
  <si>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</si>
  <si>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</si>
  <si>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</si>
  <si>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</si>
  <si>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</si>
  <si>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</si>
  <si>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</si>
  <si>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</si>
  <si>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</si>
  <si>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</si>
  <si>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</si>
  <si>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</si>
  <si>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</si>
  <si>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</si>
  <si>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</si>
  <si>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</si>
  <si>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</si>
  <si>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</si>
  <si>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</si>
  <si>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</si>
  <si>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</si>
  <si>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</si>
  <si>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</si>
  <si>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</si>
  <si>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</si>
  <si>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</si>
  <si>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</si>
  <si>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</si>
  <si>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</si>
  <si>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</si>
  <si>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</si>
  <si>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</si>
  <si>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</si>
  <si>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</si>
  <si>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</si>
  <si>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</si>
  <si>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</si>
  <si>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</si>
  <si>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</si>
  <si>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</si>
  <si>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</si>
  <si>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</si>
  <si>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</si>
  <si>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</si>
  <si>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</si>
  <si>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</si>
  <si>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</si>
  <si>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</si>
  <si>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</si>
  <si>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</si>
  <si>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</si>
  <si>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</si>
  <si>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</si>
  <si>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</si>
  <si>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</si>
  <si>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</si>
  <si>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</si>
  <si>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</si>
  <si>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</si>
  <si>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</si>
  <si>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</si>
  <si>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</si>
  <si>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</si>
  <si>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</si>
  <si>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</si>
  <si>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</si>
  <si>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</si>
  <si>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</si>
  <si>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</si>
  <si>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</si>
  <si>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</si>
  <si>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</si>
  <si>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</si>
  <si>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</si>
  <si>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</si>
  <si>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</si>
  <si>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</si>
  <si>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</si>
  <si>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</si>
  <si>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</si>
  <si>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</si>
  <si>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</si>
  <si>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</si>
  <si>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</si>
  <si>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</si>
  <si>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</si>
  <si>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</si>
  <si>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</si>
  <si>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</si>
  <si>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</si>
  <si>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</si>
  <si>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</si>
  <si>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</si>
  <si>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</si>
  <si>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</si>
  <si>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</si>
  <si>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</si>
  <si>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</si>
  <si>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</si>
  <si>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</si>
  <si>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</si>
  <si>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</si>
  <si>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</si>
  <si>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</si>
  <si>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</si>
  <si>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</si>
  <si>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</si>
  <si>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</si>
  <si>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</si>
  <si>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</si>
  <si>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</si>
  <si>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</si>
  <si>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</si>
  <si>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</si>
  <si>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</si>
  <si>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</si>
  <si>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</si>
  <si>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</si>
  <si>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</si>
  <si>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</si>
  <si>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</si>
  <si>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</si>
  <si>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</si>
  <si>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</si>
  <si>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</si>
  <si>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</si>
  <si>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</si>
  <si>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</si>
  <si>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</si>
  <si>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</si>
  <si>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</si>
  <si>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</si>
  <si>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</si>
  <si>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</si>
  <si>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</si>
  <si>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</si>
  <si>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</si>
  <si>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</si>
  <si>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</si>
  <si>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</si>
  <si>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</si>
  <si>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</si>
  <si>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</si>
  <si>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</si>
  <si>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</si>
  <si>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</si>
  <si>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</si>
  <si>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</si>
  <si>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</si>
  <si>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</si>
  <si>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</si>
  <si>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</si>
  <si>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</si>
  <si>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</si>
  <si>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</si>
  <si>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</si>
  <si>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</si>
  <si>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</si>
  <si>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</si>
  <si>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</si>
  <si>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</si>
  <si>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</si>
  <si>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</si>
  <si>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</si>
  <si>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</si>
  <si>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</si>
  <si>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</si>
  <si>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</si>
  <si>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</si>
  <si>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</si>
  <si>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</si>
  <si>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</si>
  <si>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</si>
  <si>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</si>
  <si>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</si>
  <si>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</si>
  <si>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</si>
  <si>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</si>
  <si>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</si>
  <si>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</si>
  <si>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</si>
  <si>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</si>
  <si>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</si>
  <si>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</si>
  <si>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</si>
  <si>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</si>
  <si>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</si>
  <si>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</si>
  <si>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</si>
  <si>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</si>
  <si>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</si>
  <si>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</si>
  <si>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</si>
  <si>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</si>
  <si>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</si>
  <si>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</si>
  <si>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</si>
  <si>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</si>
  <si>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</si>
  <si>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</si>
  <si>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</si>
  <si>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</si>
  <si>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</si>
  <si>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</si>
  <si>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</si>
  <si>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</si>
  <si>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</si>
  <si>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</si>
  <si>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</si>
  <si>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</si>
  <si>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</si>
  <si>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</si>
  <si>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</si>
  <si>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</si>
  <si>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</si>
  <si>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</si>
  <si>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</si>
  <si>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</si>
  <si>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</si>
  <si>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</si>
  <si>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</si>
  <si>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</si>
  <si>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</si>
  <si>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</si>
  <si>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</si>
  <si>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</si>
  <si>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</si>
  <si>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</si>
  <si>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</si>
  <si>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</si>
  <si>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</si>
  <si>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</si>
  <si>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</si>
  <si>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</si>
  <si>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</si>
  <si>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</si>
  <si>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</si>
  <si>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</si>
  <si>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</si>
  <si>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</si>
  <si>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</si>
  <si>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</si>
  <si>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</si>
  <si>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</si>
  <si>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</si>
  <si>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</si>
  <si>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</si>
  <si>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</si>
  <si>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</si>
  <si>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</si>
  <si>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</si>
  <si>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</si>
  <si>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</si>
  <si>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</si>
  <si>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</si>
  <si>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</si>
  <si>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</si>
  <si>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</si>
  <si>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</si>
  <si>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</si>
  <si>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</si>
  <si>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</si>
  <si>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</si>
  <si>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</si>
  <si>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</si>
  <si>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</si>
  <si>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</si>
  <si>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</si>
  <si>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</si>
  <si>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</si>
  <si>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</si>
  <si>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</si>
  <si>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</si>
  <si>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</si>
  <si>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</si>
  <si>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</si>
  <si>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</si>
  <si>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</si>
  <si>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</si>
  <si>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</si>
  <si>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</si>
  <si>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</si>
  <si>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</si>
  <si>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</si>
  <si>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</si>
  <si>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</si>
  <si>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</si>
  <si>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</si>
  <si>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</si>
  <si>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</si>
  <si>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</si>
  <si>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</si>
  <si>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</si>
  <si>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</si>
  <si>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</si>
  <si>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</si>
  <si>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</si>
  <si>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</si>
  <si>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</si>
  <si>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</si>
  <si>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</si>
  <si>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</si>
  <si>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</si>
  <si>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</si>
  <si>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</si>
  <si>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</si>
  <si>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</si>
  <si>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</si>
  <si>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</si>
  <si>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</si>
  <si>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</si>
  <si>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</si>
  <si>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</si>
  <si>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</si>
  <si>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</si>
  <si>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</si>
  <si>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</si>
  <si>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</si>
  <si>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</si>
  <si>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</si>
  <si>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</si>
  <si>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</si>
  <si>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</si>
  <si>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</si>
  <si>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</si>
  <si>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</si>
  <si>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</si>
  <si>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</si>
  <si>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</si>
  <si>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</si>
  <si>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</si>
  <si>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</si>
  <si>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</si>
  <si>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</si>
  <si>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</si>
  <si>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</si>
  <si>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</si>
  <si>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</si>
  <si>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</si>
  <si>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</si>
  <si>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</si>
  <si>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</si>
  <si>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</si>
  <si>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</si>
  <si>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</si>
  <si>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</si>
  <si>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</si>
  <si>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</si>
  <si>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</si>
  <si>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</si>
  <si>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</si>
  <si>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</si>
  <si>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</si>
  <si>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</si>
  <si>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</si>
  <si>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</si>
  <si>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</si>
  <si>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</si>
  <si>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</si>
  <si>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</si>
  <si>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</si>
  <si>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</si>
  <si>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</si>
  <si>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</si>
  <si>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</si>
  <si>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</si>
  <si>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</si>
  <si>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</si>
  <si>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</si>
  <si>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</si>
  <si>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</si>
  <si>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</si>
  <si>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</si>
  <si>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</si>
  <si>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</si>
  <si>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</si>
  <si>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</si>
  <si>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</si>
  <si>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</si>
  <si>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</si>
  <si>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</si>
  <si>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</si>
  <si>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</si>
  <si>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</si>
  <si>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</si>
  <si>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</si>
  <si>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</si>
  <si>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</si>
  <si>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</si>
  <si>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</si>
  <si>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</si>
  <si>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</si>
  <si>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</si>
  <si>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</si>
  <si>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</si>
  <si>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</si>
  <si>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</si>
  <si>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</si>
  <si>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</si>
  <si>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</si>
  <si>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</si>
  <si>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</si>
  <si>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</si>
  <si>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</si>
  <si>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</si>
  <si>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</si>
  <si>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</si>
  <si>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</si>
  <si>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</si>
  <si>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</si>
  <si>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</si>
  <si>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</si>
  <si>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</si>
  <si>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</si>
  <si>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</si>
  <si>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</si>
  <si>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</si>
  <si>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</si>
  <si>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</si>
  <si>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</si>
  <si>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</si>
  <si>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</si>
  <si>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</si>
  <si>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</si>
  <si>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</si>
  <si>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</si>
  <si>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</si>
  <si>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</si>
  <si>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</si>
  <si>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</si>
  <si>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</si>
  <si>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</si>
  <si>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</si>
  <si>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</si>
  <si>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</si>
  <si>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</si>
  <si>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</si>
  <si>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</si>
  <si>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</si>
  <si>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</si>
  <si>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</si>
  <si>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</si>
  <si>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</si>
  <si>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</si>
  <si>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</si>
  <si>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</si>
  <si>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</si>
  <si>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</si>
  <si>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</si>
  <si>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</si>
  <si>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</si>
  <si>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</si>
  <si>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</si>
  <si>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</si>
  <si>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</si>
  <si>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</si>
  <si>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</si>
  <si>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</si>
  <si>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</si>
  <si>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</si>
  <si>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</si>
  <si>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</si>
  <si>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</si>
  <si>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</si>
  <si>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</si>
  <si>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</si>
  <si>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</si>
  <si>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</si>
  <si>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</si>
  <si>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</si>
  <si>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</si>
  <si>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</si>
  <si>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</si>
  <si>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</si>
  <si>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</si>
  <si>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</si>
  <si>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</si>
  <si>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</si>
  <si>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</si>
  <si>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</si>
  <si>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</si>
  <si>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</si>
  <si>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</si>
  <si>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</si>
  <si>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</si>
  <si>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</si>
  <si>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</si>
  <si>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</si>
  <si>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</si>
  <si>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</si>
  <si>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</si>
  <si>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</si>
  <si>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</si>
  <si>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</si>
  <si>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</si>
  <si>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</si>
  <si>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</si>
  <si>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</si>
  <si>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</si>
  <si>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</si>
  <si>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</si>
  <si>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</si>
  <si>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</si>
  <si>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</si>
  <si>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</si>
  <si>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</si>
  <si>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</si>
  <si>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</si>
  <si>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</si>
  <si>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</si>
  <si>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</si>
  <si>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</si>
  <si>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</si>
  <si>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</si>
  <si>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</si>
  <si>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</si>
  <si>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</si>
  <si>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</si>
  <si>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</si>
  <si>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</si>
  <si>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</si>
  <si>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</si>
  <si>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</si>
  <si>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</si>
  <si>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</si>
  <si>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</si>
  <si>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</si>
  <si>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</si>
  <si>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</si>
  <si>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</si>
  <si>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</si>
  <si>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</si>
  <si>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</si>
  <si>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</si>
  <si>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</si>
  <si>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</si>
  <si>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</si>
  <si>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</si>
  <si>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</si>
  <si>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</si>
  <si>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</si>
  <si>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</si>
  <si>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</si>
  <si>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</si>
  <si>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</si>
  <si>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</si>
  <si>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</si>
  <si>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</si>
  <si>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</si>
  <si>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</si>
  <si>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</si>
  <si>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</si>
  <si>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</si>
  <si>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</si>
  <si>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</si>
  <si>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</si>
  <si>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</si>
  <si>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</si>
  <si>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</si>
  <si>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</si>
  <si>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</si>
  <si>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</si>
  <si>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</si>
  <si>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</si>
  <si>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</si>
  <si>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</si>
  <si>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</si>
  <si>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</si>
  <si>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</si>
  <si>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</si>
  <si>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</si>
  <si>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</si>
  <si>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</si>
  <si>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</si>
  <si>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</si>
  <si>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</si>
  <si>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</si>
  <si>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</si>
  <si>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</si>
  <si>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</si>
  <si>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</si>
  <si>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</si>
  <si>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</si>
  <si>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</si>
  <si>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</si>
  <si>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</si>
  <si>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</si>
  <si>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</si>
  <si>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</si>
  <si>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</si>
  <si>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</si>
  <si>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</si>
  <si>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</si>
  <si>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</si>
  <si>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</si>
  <si>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</si>
  <si>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</si>
  <si>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</si>
  <si>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</si>
  <si>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</si>
  <si>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</si>
  <si>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</si>
  <si>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</si>
  <si>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</si>
  <si>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</si>
  <si>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</si>
  <si>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</si>
  <si>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</si>
  <si>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</si>
  <si>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</si>
  <si>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</si>
  <si>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</si>
  <si>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</si>
  <si>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</si>
  <si>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</si>
  <si>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</si>
  <si>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</si>
  <si>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</si>
  <si>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</si>
  <si>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</si>
  <si>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</si>
  <si>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</si>
  <si>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</si>
  <si>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</si>
  <si>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</si>
  <si>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</si>
  <si>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</si>
  <si>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</si>
  <si>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</si>
  <si>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</si>
  <si>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</si>
  <si>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</si>
  <si>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</si>
  <si>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</si>
  <si>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</si>
  <si>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</si>
  <si>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</si>
  <si>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</si>
  <si>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</si>
  <si>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</si>
  <si>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</si>
  <si>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</si>
  <si>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</si>
  <si>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</si>
  <si>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</si>
  <si>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</si>
  <si>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</si>
  <si>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</si>
  <si>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</si>
  <si>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</si>
  <si>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</si>
  <si>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</si>
  <si>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</si>
  <si>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</si>
  <si>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</si>
  <si>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</si>
  <si>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</si>
  <si>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</si>
  <si>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</si>
  <si>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</si>
  <si>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</si>
  <si>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</si>
  <si>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</si>
  <si>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</si>
  <si>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</si>
  <si>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</si>
  <si>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</si>
  <si>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</si>
  <si>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</si>
  <si>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</si>
  <si>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</si>
  <si>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</si>
  <si>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</si>
  <si>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</si>
  <si>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</si>
  <si>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</si>
  <si>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</si>
  <si>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</si>
  <si>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</si>
  <si>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</si>
  <si>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</si>
  <si>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</si>
  <si>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</si>
  <si>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</si>
  <si>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</si>
  <si>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</si>
  <si>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</si>
  <si>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</si>
  <si>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</si>
  <si>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</si>
  <si>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</si>
  <si>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</si>
  <si>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</si>
  <si>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</si>
  <si>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</si>
  <si>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</si>
  <si>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</si>
  <si>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</si>
  <si>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</si>
  <si>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</si>
  <si>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</si>
  <si>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</si>
  <si>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</si>
  <si>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</si>
  <si>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</si>
  <si>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</si>
  <si>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</si>
  <si>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</si>
  <si>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</si>
  <si>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</si>
  <si>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</si>
  <si>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</si>
  <si>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</si>
  <si>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</si>
  <si>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</si>
  <si>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</si>
  <si>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</si>
  <si>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</si>
  <si>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</si>
  <si>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</si>
  <si>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</si>
  <si>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</si>
  <si>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</si>
  <si>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</si>
  <si>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</si>
  <si>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</si>
  <si>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</si>
  <si>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</si>
  <si>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</si>
  <si>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</si>
  <si>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</si>
  <si>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</si>
  <si>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</si>
  <si>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</si>
  <si>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</si>
  <si>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</si>
  <si>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</si>
  <si>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</si>
  <si>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</si>
  <si>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</si>
  <si>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</si>
  <si>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</si>
  <si>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</si>
  <si>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</si>
  <si>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</si>
  <si>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</si>
  <si>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</si>
  <si>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</si>
  <si>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</si>
  <si>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</si>
  <si>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</si>
  <si>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</si>
  <si>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</si>
  <si>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</si>
  <si>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</si>
  <si>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</si>
  <si>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</si>
  <si>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</si>
  <si>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</si>
  <si>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</si>
  <si>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</si>
  <si>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</si>
  <si>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</si>
  <si>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</si>
  <si>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</si>
  <si>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</si>
  <si>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</si>
  <si>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</si>
  <si>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</si>
  <si>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</si>
  <si>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</si>
  <si>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</si>
  <si>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</si>
  <si>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</si>
  <si>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</si>
  <si>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</si>
  <si>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</si>
  <si>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</si>
  <si>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</si>
  <si>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</si>
  <si>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</si>
  <si>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</si>
  <si>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</si>
  <si>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</si>
  <si>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</si>
  <si>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</si>
  <si>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</si>
  <si>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</si>
  <si>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</si>
  <si>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</si>
  <si>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</si>
  <si>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</si>
  <si>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</si>
  <si>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</si>
  <si>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</si>
  <si>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</si>
  <si>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</si>
  <si>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</si>
  <si>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</si>
  <si>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</si>
  <si>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</si>
  <si>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</si>
  <si>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</si>
  <si>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</si>
  <si>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</si>
  <si>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</si>
  <si>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</si>
  <si>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</si>
  <si>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</si>
  <si>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</si>
  <si>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</si>
  <si>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</si>
  <si>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</si>
  <si>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</si>
  <si>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</si>
  <si>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</si>
  <si>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</si>
  <si>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</si>
  <si>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</si>
  <si>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</si>
  <si>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</si>
  <si>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</si>
  <si>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</si>
  <si>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</si>
  <si>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</si>
  <si>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</si>
  <si>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</si>
  <si>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</si>
  <si>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</si>
  <si>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</si>
  <si>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</si>
  <si>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</si>
  <si>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</si>
  <si>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</si>
  <si>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</si>
  <si>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</si>
  <si>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</si>
  <si>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</si>
  <si>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</si>
  <si>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</si>
  <si>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</si>
  <si>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</si>
  <si>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</si>
  <si>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</si>
  <si>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</si>
  <si>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</si>
  <si>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</si>
  <si>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</si>
  <si>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</si>
  <si>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</si>
  <si>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</si>
  <si>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</si>
  <si>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</si>
  <si>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</si>
  <si>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</si>
  <si>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</si>
  <si>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</si>
  <si>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</si>
  <si>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</si>
  <si>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</si>
  <si>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</si>
  <si>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</si>
  <si>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</si>
  <si>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</si>
  <si>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</si>
  <si>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</si>
  <si>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</si>
  <si>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</si>
  <si>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</si>
  <si>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</si>
  <si>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</si>
  <si>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</si>
  <si>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</si>
  <si>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</si>
  <si>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</si>
  <si>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</si>
  <si>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</si>
  <si>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</si>
  <si>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</si>
  <si>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</si>
  <si>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</si>
  <si>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</si>
  <si>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</si>
  <si>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</si>
  <si>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</si>
  <si>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</si>
  <si>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</si>
  <si>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</si>
  <si>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</si>
  <si>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</si>
  <si>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</si>
  <si>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</si>
  <si>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</si>
  <si>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</si>
  <si>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</si>
  <si>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</si>
  <si>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</si>
  <si>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</si>
  <si>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</si>
  <si>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</si>
  <si>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</si>
  <si>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</si>
  <si>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</si>
  <si>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</si>
  <si>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</si>
  <si>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</si>
  <si>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</si>
  <si>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</si>
  <si>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</si>
  <si>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</si>
  <si>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</si>
  <si>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</si>
  <si>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</si>
  <si>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</si>
  <si>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</si>
  <si>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</si>
  <si>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</si>
  <si>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</si>
  <si>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</si>
  <si>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</si>
  <si>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</si>
  <si>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</si>
  <si>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</si>
  <si>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</si>
  <si>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</si>
  <si>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</si>
  <si>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</si>
  <si>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</si>
  <si>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</si>
  <si>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</si>
  <si>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</si>
  <si>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</si>
  <si>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</si>
  <si>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</si>
  <si>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</si>
  <si>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</si>
  <si>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</si>
  <si>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</si>
  <si>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</si>
  <si>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</si>
  <si>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</si>
  <si>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</si>
  <si>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</si>
  <si>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</si>
  <si>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</si>
  <si>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</si>
  <si>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</si>
  <si>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</si>
  <si>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</si>
  <si>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</si>
  <si>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</si>
  <si>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</si>
  <si>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</si>
  <si>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</si>
  <si>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</si>
  <si>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</si>
  <si>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</si>
  <si>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</si>
  <si>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</si>
  <si>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</si>
  <si>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</si>
  <si>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</si>
  <si>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</si>
  <si>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</si>
  <si>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</si>
  <si>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</si>
  <si>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</si>
  <si>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</si>
  <si>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</si>
  <si>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</si>
  <si>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</si>
  <si>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</si>
  <si>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</si>
  <si>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</si>
  <si>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</si>
  <si>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</si>
  <si>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</si>
  <si>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</si>
  <si>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</si>
  <si>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</si>
  <si>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</si>
  <si>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</si>
  <si>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</si>
  <si>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</si>
  <si>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</si>
  <si>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</si>
  <si>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</si>
  <si>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</si>
  <si>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</si>
  <si>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</si>
  <si>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</si>
  <si>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</si>
  <si>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</si>
  <si>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</si>
  <si>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</si>
  <si>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</si>
  <si>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</si>
  <si>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</si>
  <si>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</si>
  <si>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</si>
  <si>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</si>
  <si>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</si>
  <si>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</si>
  <si>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</si>
  <si>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</si>
  <si>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</si>
  <si>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</si>
  <si>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</si>
  <si>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</si>
  <si>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</si>
  <si>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</si>
  <si>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</si>
  <si>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</si>
  <si>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</si>
  <si>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</si>
  <si>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</si>
  <si>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</si>
  <si>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</si>
  <si>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</si>
  <si>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</si>
  <si>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</si>
  <si>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</si>
  <si>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</si>
  <si>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</si>
  <si>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</si>
  <si>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</si>
  <si>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</si>
  <si>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</si>
  <si>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</si>
  <si>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</si>
  <si>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</si>
  <si>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</si>
  <si>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</si>
  <si>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</si>
  <si>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</si>
  <si>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</si>
  <si>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</si>
  <si>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</si>
  <si>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</si>
  <si>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</si>
  <si>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</si>
  <si>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</si>
  <si>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</si>
  <si>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</si>
  <si>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</si>
  <si>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</si>
  <si>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</si>
  <si>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</si>
  <si>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</si>
  <si>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</si>
  <si>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</si>
  <si>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</si>
  <si>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</si>
  <si>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</si>
  <si>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</si>
  <si>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</si>
  <si>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</si>
  <si>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</si>
  <si>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</si>
  <si>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</si>
  <si>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</si>
  <si>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</si>
  <si>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</si>
  <si>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</si>
  <si>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</si>
  <si>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</si>
  <si>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</si>
  <si>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</si>
  <si>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</si>
  <si>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</si>
  <si>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</si>
  <si>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</si>
  <si>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</si>
  <si>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</si>
  <si>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</si>
  <si>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</si>
  <si>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</si>
  <si>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</si>
  <si>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</si>
  <si>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</si>
  <si>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</si>
  <si>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</si>
  <si>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</si>
  <si>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</si>
  <si>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</si>
  <si>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</si>
  <si>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</si>
  <si>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</si>
  <si>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</si>
  <si>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</si>
  <si>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</si>
  <si>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</si>
  <si>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</si>
  <si>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</si>
  <si>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</si>
  <si>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</si>
  <si>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</si>
  <si>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</si>
  <si>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</si>
  <si>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</si>
  <si>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</si>
  <si>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</si>
  <si>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</si>
  <si>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</si>
  <si>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</si>
  <si>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</si>
  <si>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</si>
  <si>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</si>
  <si>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</si>
  <si>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</si>
  <si>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</si>
  <si>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</si>
  <si>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</si>
  <si>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</si>
  <si>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</si>
  <si>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</si>
  <si>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</si>
  <si>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</si>
  <si>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</si>
  <si>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</si>
  <si>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</si>
  <si>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</si>
  <si>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</si>
  <si>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</si>
  <si>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</si>
  <si>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</si>
  <si>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</si>
  <si>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</si>
  <si>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</si>
  <si>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</si>
  <si>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</si>
  <si>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</si>
  <si>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</si>
  <si>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</si>
  <si>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</si>
  <si>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</si>
  <si>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</si>
  <si>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</si>
  <si>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</si>
  <si>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</si>
  <si>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</si>
  <si>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</si>
  <si>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</si>
  <si>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</si>
  <si>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</si>
  <si>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</si>
  <si>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</si>
  <si>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</si>
  <si>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</si>
  <si>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</si>
  <si>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</si>
  <si>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</si>
  <si>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</si>
  <si>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</si>
  <si>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</si>
  <si>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</si>
  <si>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</si>
  <si>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</si>
  <si>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</si>
  <si>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</si>
  <si>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</si>
  <si>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</si>
  <si>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</si>
  <si>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</si>
  <si>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</si>
  <si>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</si>
  <si>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</si>
  <si>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</si>
  <si>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</si>
  <si>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</si>
  <si>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</si>
  <si>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</si>
  <si>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</si>
  <si>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</si>
  <si>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</si>
  <si>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</si>
  <si>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</si>
  <si>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</si>
  <si>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</si>
  <si>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</si>
  <si>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</si>
  <si>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</si>
  <si>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</si>
  <si>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</si>
  <si>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</si>
  <si>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</si>
  <si>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</si>
  <si>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</si>
  <si>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</si>
  <si>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</si>
  <si>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</si>
  <si>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</si>
  <si>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</si>
  <si>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</si>
  <si>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</si>
  <si>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</si>
  <si>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</si>
  <si>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</si>
  <si>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</si>
  <si>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</si>
  <si>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</si>
  <si>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</si>
  <si>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</si>
  <si>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</si>
  <si>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</si>
  <si>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</si>
  <si>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</si>
  <si>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</si>
  <si>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</si>
  <si>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</si>
  <si>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</si>
  <si>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</si>
  <si>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</si>
  <si>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</si>
  <si>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</si>
  <si>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</si>
  <si>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</si>
  <si>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</si>
  <si>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</si>
  <si>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</si>
  <si>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</si>
  <si>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</si>
  <si>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</si>
  <si>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</si>
  <si>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</si>
  <si>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</si>
  <si>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</si>
  <si>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</si>
  <si>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</si>
  <si>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</si>
  <si>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</si>
  <si>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</si>
  <si>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</si>
  <si>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</si>
  <si>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</si>
  <si>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</si>
  <si>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</si>
  <si>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</si>
  <si>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</si>
  <si>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</si>
  <si>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</si>
  <si>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</si>
  <si>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</si>
  <si>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</si>
  <si>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</si>
  <si>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</si>
  <si>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</si>
  <si>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</si>
  <si>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</si>
  <si>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</si>
  <si>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</si>
  <si>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</si>
  <si>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</si>
  <si>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</si>
  <si>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</si>
  <si>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</si>
  <si>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</si>
  <si>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</si>
  <si>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</si>
  <si>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</si>
  <si>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</si>
  <si>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</si>
  <si>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</si>
  <si>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</si>
  <si>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</si>
  <si>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</si>
  <si>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</si>
  <si>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</si>
  <si>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</si>
  <si>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</si>
  <si>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</si>
  <si>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</si>
  <si>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</si>
  <si>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</si>
  <si>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</si>
  <si>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</si>
  <si>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</si>
  <si>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</si>
  <si>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</si>
  <si>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</si>
  <si>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</si>
  <si>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</si>
  <si>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</si>
  <si>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</si>
  <si>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</si>
  <si>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</si>
  <si>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</si>
  <si>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</si>
  <si>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</si>
  <si>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</si>
  <si>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</si>
  <si>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</si>
  <si>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</si>
  <si>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</si>
  <si>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</si>
  <si>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</si>
  <si>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</si>
  <si>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</si>
  <si>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</si>
  <si>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</si>
  <si>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</si>
  <si>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</si>
  <si>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</si>
  <si>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</si>
  <si>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</si>
  <si>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</si>
  <si>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</si>
  <si>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</si>
  <si>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</si>
  <si>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</si>
  <si>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</si>
  <si>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</si>
  <si>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</si>
  <si>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</si>
  <si>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</si>
  <si>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</si>
  <si>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</si>
  <si>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</si>
  <si>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</si>
  <si>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</si>
  <si>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</si>
  <si>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</si>
  <si>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</si>
  <si>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</si>
  <si>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</si>
  <si>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</si>
  <si>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</si>
  <si>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</si>
  <si>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</si>
  <si>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</si>
  <si>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</si>
  <si>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</si>
  <si>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</si>
  <si>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</si>
  <si>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</si>
  <si>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</si>
  <si>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</si>
  <si>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</si>
  <si>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</si>
  <si>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</si>
  <si>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</si>
  <si>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</si>
  <si>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</si>
  <si>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</si>
  <si>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</si>
  <si>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</si>
  <si>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</si>
  <si>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</si>
  <si>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</si>
  <si>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</si>
  <si>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</si>
  <si>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</si>
  <si>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</si>
  <si>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</si>
  <si>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</si>
  <si>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</si>
  <si>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</si>
  <si>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</si>
  <si>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</si>
  <si>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</si>
  <si>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</si>
  <si>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</si>
  <si>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</si>
  <si>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</si>
  <si>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</si>
  <si>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</si>
  <si>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</si>
  <si>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</si>
  <si>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</si>
  <si>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</si>
  <si>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</si>
  <si>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</si>
  <si>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</si>
  <si>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</si>
  <si>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</si>
  <si>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</si>
  <si>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</si>
  <si>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</si>
  <si>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</si>
  <si>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</si>
  <si>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</si>
  <si>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</si>
  <si>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</si>
  <si>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</si>
  <si>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</si>
  <si>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</si>
  <si>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</si>
  <si>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</si>
  <si>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</si>
  <si>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</si>
  <si>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</si>
  <si>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</si>
  <si>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</si>
  <si>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</si>
  <si>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</si>
  <si>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</si>
  <si>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</si>
  <si>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</si>
  <si>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</si>
  <si>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</si>
  <si>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</si>
  <si>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</si>
  <si>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</si>
  <si>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</si>
  <si>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</si>
  <si>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</si>
  <si>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</si>
  <si>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</si>
  <si>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</si>
  <si>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</si>
  <si>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</si>
  <si>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</si>
  <si>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</si>
  <si>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</si>
  <si>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</si>
  <si>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</si>
  <si>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</si>
  <si>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</si>
  <si>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</si>
  <si>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</si>
  <si>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</si>
  <si>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</si>
  <si>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</si>
  <si>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</si>
  <si>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</si>
  <si>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</si>
  <si>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</si>
  <si>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</si>
  <si>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</si>
  <si>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</si>
  <si>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</si>
  <si>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</si>
  <si>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</si>
  <si>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</si>
  <si>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</si>
  <si>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</si>
  <si>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</si>
  <si>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</si>
  <si>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</si>
  <si>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</si>
  <si>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</si>
  <si>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</si>
  <si>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</si>
  <si>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</si>
  <si>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</si>
  <si>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</si>
  <si>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</si>
  <si>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</si>
  <si>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</si>
  <si>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</si>
  <si>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</si>
  <si>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</si>
  <si>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</si>
  <si>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</si>
  <si>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</si>
  <si>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</si>
  <si>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</si>
  <si>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</si>
  <si>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</si>
  <si>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</si>
  <si>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</si>
  <si>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</si>
  <si>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</si>
  <si>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</si>
  <si>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</si>
  <si>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</si>
  <si>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</si>
  <si>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</si>
  <si>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</si>
  <si>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</si>
  <si>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</si>
  <si>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</si>
  <si>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</si>
  <si>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</si>
  <si>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</si>
  <si>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</si>
  <si>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</si>
  <si>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</si>
  <si>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</si>
  <si>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</si>
  <si>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</si>
  <si>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</si>
  <si>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</si>
  <si>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</si>
  <si>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</si>
  <si>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</si>
  <si>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</si>
  <si>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</si>
  <si>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</si>
  <si>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</si>
  <si>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</si>
  <si>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</si>
  <si>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</si>
  <si>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</si>
  <si>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</si>
  <si>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</si>
  <si>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</si>
  <si>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</si>
  <si>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</si>
  <si>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</si>
  <si>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</si>
  <si>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</si>
  <si>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</si>
  <si>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</si>
  <si>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</si>
  <si>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</si>
  <si>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</si>
  <si>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</si>
  <si>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</si>
  <si>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</si>
  <si>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</si>
  <si>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</si>
  <si>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</si>
  <si>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</si>
  <si>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</si>
  <si>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</si>
  <si>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</si>
  <si>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</si>
  <si>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</si>
  <si>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</si>
  <si>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</si>
  <si>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</si>
  <si>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</si>
  <si>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</si>
  <si>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</si>
  <si>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</si>
  <si>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</si>
  <si>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</si>
  <si>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</si>
  <si>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</si>
  <si>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</si>
  <si>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</si>
  <si>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</si>
  <si>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</si>
  <si>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</si>
  <si>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</si>
  <si>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</si>
  <si>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</si>
  <si>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</si>
  <si>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</si>
  <si>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</si>
  <si>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</si>
  <si>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</si>
  <si>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</si>
  <si>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</si>
  <si>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</si>
  <si>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</si>
  <si>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</si>
  <si>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</si>
  <si>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</si>
  <si>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</si>
  <si>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</si>
  <si>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</si>
  <si>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</si>
  <si>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</si>
  <si>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</si>
  <si>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</si>
  <si>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</si>
  <si>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</si>
  <si>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</si>
  <si>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</si>
  <si>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</si>
  <si>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</si>
  <si>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</si>
  <si>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</si>
  <si>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</si>
  <si>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</si>
  <si>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</si>
  <si>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</si>
  <si>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</si>
  <si>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</si>
  <si>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</si>
  <si>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</si>
  <si>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</si>
  <si>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</si>
  <si>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</si>
  <si>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</si>
  <si>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</si>
  <si>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</si>
  <si>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</si>
  <si>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</si>
  <si>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</si>
  <si>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</si>
  <si>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</si>
  <si>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</si>
  <si>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</si>
  <si>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</si>
  <si>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</si>
  <si>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</si>
  <si>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</si>
  <si>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</si>
  <si>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</si>
  <si>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</si>
  <si>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</si>
  <si>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</si>
  <si>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</si>
  <si>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</si>
  <si>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</si>
  <si>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</si>
  <si>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</si>
  <si>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</si>
  <si>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</si>
  <si>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</si>
  <si>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</si>
  <si>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</si>
  <si>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</si>
  <si>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</si>
  <si>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</si>
  <si>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</si>
  <si>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</si>
  <si>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</si>
  <si>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</si>
  <si>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</si>
  <si>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</si>
  <si>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</si>
  <si>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</si>
  <si>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</si>
  <si>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</si>
  <si>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</si>
  <si>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</si>
  <si>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</si>
  <si>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</si>
  <si>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</si>
  <si>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</si>
  <si>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</si>
  <si>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</si>
  <si>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</si>
  <si>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</si>
  <si>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</si>
  <si>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</si>
  <si>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</si>
  <si>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</si>
  <si>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</si>
  <si>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</si>
  <si>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</si>
  <si>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</si>
  <si>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</si>
  <si>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</si>
  <si>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</si>
  <si>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</si>
  <si>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</si>
  <si>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</si>
  <si>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</si>
  <si>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</si>
  <si>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</si>
  <si>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</si>
  <si>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</si>
  <si>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</si>
  <si>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</si>
  <si>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</si>
  <si>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</si>
  <si>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</si>
  <si>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</si>
  <si>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</si>
  <si>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</si>
  <si>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</si>
  <si>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</si>
  <si>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</si>
  <si>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</si>
  <si>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</si>
  <si>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</si>
  <si>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</si>
  <si>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</si>
  <si>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</si>
  <si>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</si>
  <si>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</si>
  <si>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</si>
  <si>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</si>
  <si>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</si>
  <si>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</si>
  <si>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</si>
  <si>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</si>
  <si>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</si>
  <si>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</si>
  <si>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</si>
  <si>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</si>
  <si>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</si>
  <si>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</si>
  <si>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</si>
  <si>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</si>
  <si>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</si>
  <si>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</si>
  <si>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</si>
  <si>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</si>
  <si>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</si>
  <si>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</si>
  <si>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</si>
  <si>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</si>
  <si>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</si>
  <si>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</si>
  <si>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</si>
  <si>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</si>
  <si>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</si>
  <si>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</si>
  <si>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</si>
  <si>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</si>
  <si>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</si>
  <si>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</si>
  <si>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</si>
  <si>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</si>
  <si>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</si>
  <si>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</si>
  <si>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</si>
  <si>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</si>
  <si>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</si>
  <si>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</si>
  <si>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</si>
  <si>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</si>
  <si>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</si>
  <si>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</si>
  <si>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</si>
  <si>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</si>
  <si>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</si>
  <si>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</si>
  <si>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</si>
  <si>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</si>
  <si>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</si>
  <si>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</si>
  <si>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</si>
  <si>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</si>
  <si>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</si>
  <si>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</si>
  <si>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</si>
  <si>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</si>
  <si>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</si>
  <si>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</si>
  <si>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</si>
  <si>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</si>
  <si>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</si>
  <si>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</si>
  <si>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</si>
  <si>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</si>
  <si>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</si>
  <si>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</si>
  <si>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</si>
  <si>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</si>
  <si>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</si>
  <si>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</si>
  <si>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</si>
  <si>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</si>
  <si>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</si>
  <si>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</si>
  <si>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</si>
  <si>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</si>
  <si>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</si>
  <si>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</si>
  <si>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</si>
  <si>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</si>
  <si>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</si>
  <si>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</si>
  <si>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</si>
  <si>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</si>
  <si>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</si>
  <si>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</si>
  <si>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</si>
  <si>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</si>
  <si>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</si>
  <si>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</si>
  <si>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</si>
  <si>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</si>
  <si>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</si>
  <si>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</si>
  <si>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</si>
  <si>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</si>
  <si>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</si>
  <si>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</si>
  <si>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</si>
  <si>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</si>
  <si>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</si>
  <si>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</si>
  <si>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</si>
  <si>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</si>
  <si>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</si>
  <si>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</si>
  <si>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</si>
  <si>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</si>
  <si>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</si>
  <si>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</si>
  <si>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</si>
  <si>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</si>
  <si>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</si>
  <si>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</si>
  <si>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</si>
  <si>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</si>
  <si>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</si>
  <si>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</si>
  <si>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</si>
  <si>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</si>
  <si>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</si>
  <si>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</si>
  <si>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</si>
  <si>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</si>
  <si>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</si>
  <si>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</si>
  <si>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</si>
  <si>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</si>
  <si>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</si>
  <si>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</si>
  <si>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</si>
  <si>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</si>
  <si>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</si>
  <si>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</si>
  <si>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</si>
  <si>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</si>
  <si>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</si>
  <si>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</si>
  <si>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</si>
  <si>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</si>
  <si>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</si>
  <si>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</si>
  <si>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</si>
  <si>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</si>
  <si>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</si>
  <si>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</si>
  <si>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</si>
  <si>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</si>
  <si>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</si>
  <si>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</si>
  <si>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</si>
  <si>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</si>
  <si>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</si>
  <si>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</si>
  <si>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</si>
  <si>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</si>
  <si>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</si>
  <si>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</si>
  <si>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</si>
  <si>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</si>
  <si>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</si>
  <si>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</si>
  <si>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</si>
  <si>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</si>
  <si>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</si>
  <si>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</si>
  <si>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</si>
  <si>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</si>
  <si>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</si>
  <si>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</si>
  <si>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</si>
  <si>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</si>
  <si>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</si>
  <si>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</si>
  <si>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</si>
  <si>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</si>
  <si>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</si>
  <si>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</si>
  <si>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</si>
  <si>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</si>
  <si>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</si>
  <si>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</si>
  <si>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</si>
  <si>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</si>
  <si>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</si>
  <si>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</si>
  <si>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</si>
  <si>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</si>
  <si>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</si>
  <si>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</si>
  <si>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</si>
  <si>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</si>
  <si>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</si>
  <si>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</si>
  <si>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</si>
  <si>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</si>
  <si>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</si>
  <si>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</si>
  <si>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</si>
  <si>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</si>
  <si>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</si>
  <si>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</si>
  <si>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</si>
  <si>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</si>
  <si>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</si>
  <si>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</si>
  <si>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</si>
  <si>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</si>
  <si>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</si>
  <si>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</si>
  <si>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</si>
  <si>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</si>
  <si>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</si>
  <si>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</si>
  <si>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</si>
  <si>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</si>
  <si>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</si>
  <si>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</si>
  <si>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</si>
  <si>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</si>
  <si>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</si>
  <si>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</si>
  <si>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</si>
  <si>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</si>
  <si>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</si>
  <si>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</si>
  <si>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</si>
  <si>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</si>
  <si>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</si>
  <si>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</si>
  <si>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</si>
  <si>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</si>
  <si>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</si>
  <si>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</si>
  <si>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</si>
  <si>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</si>
  <si>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</si>
  <si>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</si>
  <si>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</si>
  <si>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</si>
  <si>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</si>
  <si>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</si>
  <si>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</si>
  <si>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</si>
  <si>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</si>
  <si>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</si>
  <si>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</si>
  <si>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</si>
  <si>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</si>
  <si>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</si>
  <si>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</si>
  <si>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</si>
  <si>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</si>
  <si>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</si>
  <si>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</si>
  <si>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</si>
  <si>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</si>
  <si>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</si>
  <si>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</si>
  <si>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</si>
  <si>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</si>
  <si>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</si>
  <si>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</si>
  <si>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</si>
  <si>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</si>
  <si>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</si>
  <si>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</si>
  <si>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</si>
  <si>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</si>
  <si>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</si>
  <si>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</si>
  <si>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</si>
  <si>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</si>
  <si>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</si>
  <si>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</si>
  <si>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</si>
  <si>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</si>
  <si>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</si>
  <si>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</si>
  <si>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</si>
  <si>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</si>
  <si>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</si>
  <si>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</si>
  <si>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</si>
  <si>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</si>
  <si>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</si>
  <si>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</si>
  <si>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</si>
  <si>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</si>
  <si>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</si>
  <si>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</si>
  <si>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</si>
  <si>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</si>
  <si>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</si>
  <si>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</si>
  <si>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</si>
  <si>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</si>
  <si>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</si>
  <si>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</si>
  <si>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</si>
  <si>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</si>
  <si>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</si>
  <si>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</si>
  <si>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</si>
  <si>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</si>
  <si>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</si>
  <si>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</si>
  <si>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</si>
  <si>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</si>
  <si>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</si>
  <si>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</si>
  <si>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</si>
  <si>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</si>
  <si>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</si>
  <si>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</si>
  <si>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</si>
  <si>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</si>
  <si>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</si>
  <si>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</si>
  <si>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</si>
  <si>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</si>
  <si>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</si>
  <si>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</si>
  <si>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</si>
  <si>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</si>
  <si>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</si>
  <si>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</si>
  <si>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</si>
  <si>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</si>
  <si>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</si>
  <si>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</si>
  <si>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</si>
  <si>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</si>
  <si>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</si>
  <si>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</si>
  <si>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</si>
  <si>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</si>
  <si>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</si>
  <si>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</si>
  <si>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</si>
  <si>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</si>
  <si>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</si>
  <si>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</si>
  <si>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</si>
  <si>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</si>
  <si>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</si>
  <si>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</si>
  <si>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</si>
  <si>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</si>
  <si>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</si>
  <si>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</si>
  <si>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</si>
  <si>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</si>
  <si>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</si>
  <si>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</si>
  <si>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</si>
  <si>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</si>
  <si>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</si>
  <si>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</si>
  <si>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</si>
  <si>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</si>
  <si>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</si>
  <si>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</si>
  <si>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</si>
  <si>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</si>
  <si>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</si>
  <si>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</si>
  <si>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</si>
  <si>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</si>
  <si>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</si>
  <si>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</si>
  <si>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</si>
  <si>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</si>
  <si>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</si>
  <si>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</si>
  <si>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</si>
  <si>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</si>
  <si>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</si>
  <si>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</si>
  <si>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</si>
  <si>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</si>
  <si>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</si>
  <si>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</si>
  <si>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</si>
  <si>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</si>
  <si>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</si>
  <si>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</si>
  <si>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</si>
  <si>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</si>
  <si>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</si>
  <si>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</si>
  <si>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</si>
  <si>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</si>
  <si>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</si>
  <si>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</si>
  <si>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</si>
  <si>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</si>
  <si>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</si>
  <si>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</si>
  <si>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</si>
  <si>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</si>
  <si>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</si>
  <si>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</si>
  <si>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</si>
  <si>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</si>
  <si>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</si>
  <si>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</si>
  <si>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</si>
  <si>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</si>
  <si>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</si>
  <si>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</si>
  <si>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</si>
  <si>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</si>
  <si>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</si>
  <si>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</si>
  <si>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</si>
  <si>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</si>
  <si>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</si>
  <si>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</si>
  <si>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</si>
  <si>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</si>
  <si>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</si>
  <si>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</si>
  <si>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</si>
  <si>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</si>
  <si>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</si>
  <si>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</si>
  <si>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</si>
  <si>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</si>
  <si>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</si>
  <si>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</si>
  <si>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</si>
  <si>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</si>
  <si>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</si>
  <si>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</si>
  <si>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</si>
  <si>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</si>
  <si>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</si>
  <si>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</si>
  <si>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</si>
  <si>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</si>
  <si>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</si>
  <si>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</si>
  <si>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</si>
  <si>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</si>
  <si>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</si>
  <si>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</si>
  <si>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</si>
  <si>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</si>
  <si>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</si>
  <si>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</si>
  <si>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</si>
  <si>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</si>
  <si>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</si>
  <si>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</si>
  <si>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</si>
  <si>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</si>
  <si>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</si>
  <si>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</si>
  <si>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</si>
  <si>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</si>
  <si>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</si>
  <si>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</si>
  <si>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</si>
  <si>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</si>
  <si>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</si>
  <si>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</si>
  <si>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</si>
  <si>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</si>
  <si>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</si>
  <si>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</si>
  <si>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</si>
  <si>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</si>
  <si>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</si>
  <si>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</si>
  <si>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</si>
  <si>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</si>
  <si>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</si>
  <si>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</si>
  <si>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</si>
  <si>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</si>
  <si>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</si>
  <si>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</si>
  <si>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</si>
  <si>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</si>
  <si>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</si>
  <si>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</si>
  <si>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</si>
  <si>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</si>
  <si>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</si>
  <si>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</si>
  <si>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</si>
  <si>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</si>
  <si>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</si>
  <si>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</si>
  <si>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</si>
  <si>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</si>
  <si>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</si>
  <si>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</si>
  <si>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</si>
  <si>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</si>
  <si>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</si>
  <si>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</si>
  <si>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</si>
  <si>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</si>
  <si>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</si>
  <si>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</si>
  <si>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</si>
  <si>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</si>
  <si>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</si>
  <si>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</si>
  <si>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</si>
  <si>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</si>
  <si>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</si>
  <si>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</si>
  <si>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</si>
  <si>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</si>
  <si>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</si>
  <si>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</si>
  <si>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</si>
  <si>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</si>
  <si>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</si>
  <si>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</si>
  <si>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</si>
  <si>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</si>
  <si>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</si>
  <si>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</si>
  <si>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</si>
  <si>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</si>
  <si>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</si>
  <si>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</si>
  <si>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</si>
  <si>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</si>
  <si>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</si>
  <si>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</si>
  <si>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</si>
  <si>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</si>
  <si>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</si>
  <si>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</si>
  <si>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</si>
  <si>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</si>
  <si>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</si>
  <si>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</si>
  <si>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</si>
  <si>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</si>
  <si>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</si>
  <si>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</si>
  <si>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</si>
  <si>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</si>
  <si>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</si>
  <si>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</si>
  <si>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</si>
  <si>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</si>
  <si>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</si>
  <si>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</si>
  <si>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</si>
  <si>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</si>
  <si>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</si>
  <si>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</si>
  <si>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</si>
  <si>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</si>
  <si>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</si>
  <si>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</si>
  <si>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</si>
  <si>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</si>
  <si>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</si>
  <si>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</si>
  <si>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</si>
  <si>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</si>
  <si>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</si>
  <si>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</si>
  <si>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</si>
  <si>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</si>
  <si>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</si>
  <si>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</si>
  <si>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</si>
  <si>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</si>
  <si>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</si>
  <si>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</si>
  <si>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</si>
  <si>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</si>
  <si>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</si>
  <si>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</si>
  <si>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</si>
  <si>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</si>
  <si>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</si>
  <si>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</si>
  <si>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</si>
  <si>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</si>
  <si>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</si>
  <si>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</si>
  <si>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</si>
  <si>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</si>
  <si>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</si>
  <si>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</si>
  <si>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</si>
  <si>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</si>
  <si>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</si>
  <si>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</si>
  <si>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</si>
  <si>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</si>
  <si>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</si>
  <si>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</si>
  <si>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</si>
  <si>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</si>
  <si>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</si>
  <si>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</si>
  <si>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</si>
  <si>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</si>
  <si>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</si>
  <si>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</si>
  <si>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</si>
  <si>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</si>
  <si>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</si>
  <si>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</si>
  <si>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</si>
  <si>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</si>
  <si>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</si>
  <si>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</si>
  <si>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</si>
  <si>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</si>
  <si>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</si>
  <si>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</si>
  <si>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</si>
  <si>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</si>
  <si>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</si>
  <si>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</si>
  <si>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</si>
  <si>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</si>
  <si>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</si>
  <si>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</si>
  <si>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</si>
  <si>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</si>
  <si>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</si>
  <si>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</si>
  <si>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</si>
  <si>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</si>
  <si>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</si>
  <si>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</si>
  <si>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</si>
  <si>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</si>
  <si>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</si>
  <si>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</si>
  <si>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</si>
  <si>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</si>
  <si>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</si>
  <si>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</si>
  <si>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</si>
  <si>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</si>
  <si>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</si>
  <si>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</si>
  <si>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</si>
  <si>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</si>
  <si>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</si>
  <si>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</si>
  <si>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</si>
  <si>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</si>
  <si>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</si>
  <si>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</si>
  <si>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</si>
  <si>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</si>
  <si>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</si>
  <si>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</si>
  <si>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</si>
  <si>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</si>
  <si>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</si>
  <si>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</si>
  <si>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</si>
  <si>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</si>
  <si>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</si>
  <si>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</si>
  <si>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</si>
  <si>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</si>
  <si>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</si>
  <si>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</si>
  <si>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</si>
  <si>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</si>
  <si>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</si>
  <si>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</si>
  <si>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</si>
  <si>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</si>
  <si>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</si>
  <si>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</si>
  <si>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</si>
  <si>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</si>
  <si>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</si>
  <si>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</si>
  <si>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</si>
  <si>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</si>
  <si>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</si>
  <si>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</si>
  <si>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</si>
  <si>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</si>
  <si>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</si>
  <si>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</si>
  <si>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</si>
  <si>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</si>
  <si>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</si>
  <si>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</si>
  <si>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</si>
  <si>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</si>
  <si>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</si>
  <si>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</si>
  <si>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</si>
  <si>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</si>
  <si>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</si>
  <si>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</si>
  <si>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</si>
  <si>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</si>
  <si>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</si>
  <si>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</si>
  <si>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</si>
  <si>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</si>
  <si>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</si>
  <si>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</si>
  <si>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</si>
  <si>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</si>
  <si>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</si>
  <si>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</si>
  <si>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</si>
  <si>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</si>
  <si>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</si>
  <si>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</si>
  <si>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</si>
  <si>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</si>
  <si>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</si>
  <si>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</si>
  <si>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</si>
  <si>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</si>
  <si>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</si>
  <si>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</si>
  <si>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</si>
  <si>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</si>
  <si>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</si>
  <si>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</si>
  <si>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</si>
  <si>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</si>
  <si>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</si>
  <si>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</si>
  <si>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</si>
  <si>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</si>
  <si>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</si>
  <si>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</si>
  <si>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</si>
  <si>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</si>
  <si>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</si>
  <si>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</si>
  <si>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</si>
  <si>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</si>
  <si>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</si>
  <si>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</si>
  <si>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</si>
  <si>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</si>
  <si>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</si>
  <si>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</si>
  <si>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</si>
  <si>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</si>
  <si>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</si>
  <si>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</si>
  <si>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</si>
  <si>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</si>
  <si>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</si>
  <si>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</si>
  <si>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</si>
  <si>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</si>
  <si>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</si>
  <si>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</si>
  <si>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</si>
  <si>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</si>
  <si>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</si>
  <si>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</si>
  <si>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</si>
  <si>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</si>
  <si>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</si>
  <si>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</si>
  <si>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</si>
  <si>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</si>
  <si>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</si>
  <si>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</si>
  <si>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</si>
  <si>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</si>
  <si>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</si>
  <si>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</si>
  <si>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</si>
  <si>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</si>
  <si>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</si>
  <si>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</si>
  <si>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</si>
  <si>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</si>
  <si>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</si>
  <si>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</si>
  <si>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</si>
  <si>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</si>
  <si>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</si>
  <si>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</si>
  <si>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</si>
  <si>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</si>
  <si>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</si>
  <si>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</si>
  <si>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</si>
  <si>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</si>
  <si>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</si>
  <si>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</si>
  <si>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</si>
  <si>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</si>
  <si>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</si>
  <si>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</si>
  <si>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</si>
  <si>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</si>
  <si>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</si>
  <si>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</si>
  <si>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</si>
  <si>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</si>
  <si>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</si>
  <si>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</si>
  <si>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</si>
  <si>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</si>
  <si>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</si>
  <si>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</si>
  <si>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</si>
  <si>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</si>
  <si>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</si>
  <si>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</si>
  <si>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</si>
  <si>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</si>
  <si>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</si>
  <si>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</si>
  <si>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</si>
  <si>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</si>
  <si>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</si>
  <si>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</si>
  <si>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</si>
  <si>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</si>
  <si>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</si>
  <si>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</si>
  <si>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</si>
  <si>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</si>
  <si>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</si>
  <si>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</si>
  <si>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</si>
  <si>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</si>
  <si>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</si>
  <si>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</si>
  <si>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</si>
  <si>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</si>
  <si>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</si>
  <si>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</si>
  <si>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</si>
  <si>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</si>
  <si>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</si>
  <si>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</si>
  <si>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</si>
  <si>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</si>
  <si>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</si>
  <si>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</si>
  <si>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</si>
  <si>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</si>
  <si>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</si>
  <si>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</si>
  <si>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</si>
  <si>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</si>
  <si>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</si>
  <si>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</si>
  <si>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</si>
  <si>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</si>
  <si>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</si>
  <si>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</si>
  <si>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</si>
  <si>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</si>
  <si>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</si>
  <si>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</si>
  <si>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</si>
  <si>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</si>
  <si>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</si>
  <si>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</si>
  <si>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</si>
  <si>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</si>
  <si>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</si>
  <si>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</si>
  <si>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</si>
  <si>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</si>
  <si>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</si>
  <si>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</si>
  <si>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</si>
  <si>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</si>
  <si>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</si>
  <si>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</si>
  <si>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</si>
  <si>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</si>
  <si>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</si>
  <si>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</si>
  <si>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</si>
  <si>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</si>
  <si>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</si>
  <si>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</si>
  <si>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</si>
  <si>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</si>
  <si>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</si>
  <si>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</si>
  <si>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</si>
  <si>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</si>
  <si>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</si>
  <si>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</si>
  <si>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</si>
  <si>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</si>
  <si>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</si>
  <si>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</si>
  <si>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</si>
  <si>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</si>
  <si>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</si>
  <si>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</si>
  <si>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</si>
  <si>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</si>
  <si>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</si>
  <si>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</si>
  <si>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</si>
  <si>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</si>
  <si>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</si>
  <si>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</si>
  <si>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</si>
  <si>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</si>
  <si>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</si>
  <si>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</si>
  <si>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</si>
  <si>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</si>
  <si>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</si>
  <si>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</si>
  <si>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</si>
  <si>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</si>
  <si>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</si>
  <si>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</si>
  <si>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</si>
  <si>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</si>
  <si>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</si>
  <si>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</si>
  <si>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</si>
  <si>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</si>
  <si>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</si>
  <si>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</si>
  <si>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</si>
  <si>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</si>
  <si>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</si>
  <si>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</si>
  <si>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</si>
  <si>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</si>
  <si>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</si>
  <si>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</si>
  <si>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</si>
  <si>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</si>
  <si>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</si>
  <si>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</si>
  <si>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</si>
  <si>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</si>
  <si>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</si>
  <si>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</si>
  <si>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</si>
  <si>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</si>
  <si>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</si>
  <si>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</si>
  <si>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</si>
  <si>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</si>
  <si>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</si>
  <si>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</si>
  <si>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</si>
  <si>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</si>
  <si>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</si>
  <si>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</si>
  <si>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</si>
  <si>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</si>
  <si>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</si>
  <si>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</si>
  <si>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</si>
  <si>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</si>
  <si>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</si>
  <si>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</si>
  <si>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</si>
  <si>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</si>
  <si>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</si>
  <si>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</si>
  <si>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</si>
  <si>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</si>
  <si>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</si>
  <si>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</si>
  <si>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</si>
  <si>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</si>
  <si>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</si>
  <si>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</si>
  <si>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</si>
  <si>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</si>
  <si>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</si>
  <si>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</si>
  <si>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</si>
  <si>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</si>
  <si>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</si>
  <si>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</si>
  <si>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</si>
  <si>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</si>
  <si>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</si>
  <si>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</si>
  <si>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</si>
  <si>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</si>
  <si>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</si>
  <si>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</si>
  <si>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</si>
  <si>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</si>
  <si>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</si>
  <si>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</si>
  <si>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</si>
  <si>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</si>
  <si>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</si>
  <si>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</si>
  <si>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</si>
  <si>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</si>
  <si>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</si>
  <si>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</si>
  <si>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</si>
  <si>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</si>
  <si>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</si>
  <si>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</si>
  <si>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</si>
  <si>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</si>
  <si>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</si>
  <si>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</si>
  <si>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</si>
  <si>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</si>
  <si>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</si>
  <si>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</si>
  <si>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</si>
  <si>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</si>
  <si>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</si>
  <si>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</si>
  <si>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</si>
  <si>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</si>
  <si>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</si>
  <si>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</si>
  <si>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</si>
  <si>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</si>
  <si>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</si>
  <si>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</si>
  <si>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</si>
  <si>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</si>
  <si>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</si>
  <si>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</si>
  <si>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</si>
  <si>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</si>
  <si>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</si>
  <si>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</si>
  <si>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</si>
  <si>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</si>
  <si>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</si>
  <si>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</si>
  <si>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</si>
  <si>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</si>
  <si>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</si>
  <si>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</si>
  <si>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</si>
  <si>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</si>
  <si>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</si>
  <si>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</si>
  <si>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</si>
  <si>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</si>
  <si>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</si>
  <si>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</si>
  <si>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</si>
  <si>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</si>
  <si>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</si>
  <si>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</si>
  <si>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</si>
  <si>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</si>
  <si>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</si>
  <si>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</si>
  <si>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</si>
  <si>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</si>
  <si>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</si>
  <si>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</si>
  <si>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</si>
  <si>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</si>
  <si>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</si>
  <si>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</si>
  <si>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</si>
  <si>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</si>
  <si>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</si>
  <si>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</si>
  <si>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</si>
  <si>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</si>
  <si>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</si>
  <si>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</si>
  <si>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</si>
  <si>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</si>
  <si>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</si>
  <si>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</si>
  <si>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</si>
  <si>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</si>
  <si>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</si>
  <si>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</si>
  <si>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</si>
  <si>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</si>
  <si>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</si>
  <si>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</si>
  <si>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</si>
  <si>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</si>
  <si>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</si>
  <si>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</si>
  <si>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</si>
  <si>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</si>
  <si>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</si>
  <si>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</si>
  <si>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</si>
  <si>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</si>
  <si>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</si>
  <si>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</si>
  <si>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</si>
  <si>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</si>
  <si>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</si>
  <si>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</si>
  <si>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</si>
  <si>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</si>
  <si>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</si>
  <si>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</si>
  <si>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</si>
  <si>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</si>
  <si>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</si>
  <si>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</si>
  <si>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</si>
  <si>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</si>
  <si>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</si>
  <si>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</si>
  <si>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</si>
  <si>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</si>
  <si>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</si>
  <si>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</si>
  <si>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</si>
  <si>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</si>
  <si>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</si>
  <si>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</si>
  <si>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</si>
  <si>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</si>
  <si>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</si>
  <si>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</si>
  <si>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</si>
  <si>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</si>
  <si>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</si>
  <si>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</si>
  <si>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</si>
  <si>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</si>
  <si>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</si>
  <si>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</si>
  <si>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</si>
  <si>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</si>
  <si>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</si>
  <si>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</si>
  <si>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</si>
  <si>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</si>
  <si>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</si>
  <si>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</si>
  <si>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</si>
  <si>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</si>
  <si>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</si>
  <si>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</si>
  <si>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</si>
  <si>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</si>
  <si>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</si>
  <si>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</si>
  <si>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</si>
  <si>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</si>
  <si>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</si>
  <si>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</si>
  <si>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</si>
  <si>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</si>
  <si>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</si>
  <si>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</si>
  <si>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</si>
  <si>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</si>
  <si>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</si>
  <si>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</si>
  <si>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</si>
  <si>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</si>
  <si>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</si>
  <si>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</si>
  <si>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</si>
  <si>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</si>
  <si>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</si>
  <si>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</si>
  <si>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</si>
  <si>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</si>
  <si>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</si>
  <si>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</si>
  <si>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</si>
  <si>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</si>
  <si>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</si>
  <si>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</si>
  <si>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</si>
  <si>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</si>
  <si>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</si>
  <si>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</si>
  <si>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</si>
  <si>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</si>
  <si>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</si>
  <si>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</si>
  <si>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</si>
  <si>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</si>
  <si>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</si>
  <si>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</si>
  <si>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</si>
  <si>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</si>
  <si>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</si>
  <si>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</si>
  <si>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</si>
  <si>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</si>
  <si>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</si>
  <si>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</si>
  <si>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</si>
  <si>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</si>
  <si>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</si>
  <si>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</si>
  <si>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</si>
  <si>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</si>
  <si>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</si>
  <si>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</si>
  <si>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</si>
  <si>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</si>
  <si>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</si>
  <si>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</si>
  <si>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</si>
  <si>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</si>
  <si>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</si>
  <si>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</si>
  <si>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</si>
  <si>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</si>
  <si>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</si>
  <si>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</si>
  <si>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</si>
  <si>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</si>
  <si>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</si>
  <si>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</si>
  <si>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</si>
  <si>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</si>
  <si>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</si>
  <si>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</si>
  <si>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</si>
  <si>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</si>
  <si>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</si>
  <si>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</si>
  <si>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</si>
  <si>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</si>
  <si>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</si>
  <si>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</si>
  <si>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</si>
  <si>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</si>
  <si>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</si>
  <si>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</si>
  <si>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</si>
  <si>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</si>
  <si>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</si>
  <si>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</si>
  <si>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</si>
  <si>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</si>
  <si>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</si>
  <si>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</si>
  <si>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</si>
  <si>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</si>
  <si>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</si>
  <si>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</si>
  <si>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</si>
  <si>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</si>
  <si>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</si>
  <si>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</si>
  <si>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</si>
  <si>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</si>
  <si>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</si>
  <si>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</si>
  <si>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</si>
  <si>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</si>
  <si>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</si>
  <si>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</si>
  <si>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</si>
  <si>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</si>
  <si>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</si>
  <si>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</si>
  <si>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</si>
  <si>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</si>
  <si>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</si>
  <si>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</si>
  <si>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</si>
  <si>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</si>
  <si>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</si>
  <si>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</si>
  <si>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</si>
  <si>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</si>
  <si>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</si>
  <si>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</si>
  <si>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</si>
  <si>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</si>
  <si>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</si>
  <si>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</si>
  <si>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</si>
  <si>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</si>
  <si>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</si>
  <si>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</si>
  <si>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</si>
  <si>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</si>
  <si>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</si>
  <si>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</si>
  <si>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</si>
  <si>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</si>
  <si>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</si>
  <si>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</si>
  <si>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</si>
  <si>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</si>
  <si>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</si>
  <si>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</si>
  <si>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</si>
  <si>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</si>
  <si>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</si>
  <si>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</si>
  <si>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</si>
  <si>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</si>
  <si>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</si>
  <si>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</si>
  <si>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</si>
  <si>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</si>
  <si>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</si>
  <si>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</si>
  <si>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</si>
  <si>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</si>
  <si>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</si>
  <si>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</si>
  <si>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</si>
  <si>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</si>
  <si>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</si>
  <si>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</si>
  <si>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</si>
  <si>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</si>
  <si>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</si>
  <si>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</si>
  <si>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</si>
  <si>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</si>
  <si>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</si>
  <si>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</si>
  <si>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</si>
  <si>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</si>
  <si>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</si>
  <si>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</si>
  <si>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</si>
  <si>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</si>
  <si>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</si>
  <si>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</si>
  <si>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</si>
  <si>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</si>
  <si>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</si>
  <si>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</si>
  <si>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</si>
  <si>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</si>
  <si>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</si>
  <si>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</si>
  <si>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</si>
  <si>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</si>
  <si>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</si>
  <si>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</si>
  <si>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</si>
  <si>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</si>
  <si>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</si>
  <si>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</si>
  <si>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</si>
  <si>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</si>
  <si>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</si>
  <si>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</si>
  <si>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</si>
  <si>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</si>
  <si>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</si>
  <si>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</si>
  <si>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</si>
  <si>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</si>
  <si>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</si>
  <si>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</si>
  <si>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</si>
  <si>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</si>
  <si>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</si>
  <si>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</si>
  <si>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</si>
  <si>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</si>
  <si>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</si>
  <si>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</si>
  <si>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</si>
  <si>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</si>
  <si>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</si>
  <si>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</si>
  <si>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</si>
  <si>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</si>
  <si>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</si>
  <si>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</si>
  <si>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</si>
  <si>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</si>
  <si>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</si>
  <si>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</si>
  <si>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</si>
  <si>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</si>
  <si>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</si>
  <si>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</si>
  <si>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</si>
  <si>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</si>
  <si>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</si>
  <si>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</si>
  <si>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</si>
  <si>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</si>
  <si>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</si>
  <si>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</si>
  <si>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</si>
  <si>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</si>
  <si>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</si>
  <si>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</si>
  <si>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</si>
  <si>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</si>
  <si>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</si>
  <si>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</si>
  <si>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</si>
  <si>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</si>
  <si>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</si>
  <si>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</si>
  <si>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</si>
  <si>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</si>
  <si>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</si>
  <si>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</si>
  <si>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</si>
  <si>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</si>
  <si>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</si>
  <si>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</si>
  <si>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</si>
  <si>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</si>
  <si>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</si>
  <si>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</si>
  <si>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</si>
  <si>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</si>
  <si>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</si>
  <si>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</si>
  <si>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</si>
  <si>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</si>
  <si>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</si>
  <si>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</si>
  <si>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</si>
  <si>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</si>
  <si>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</si>
  <si>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</si>
  <si>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</si>
  <si>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</si>
  <si>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</si>
  <si>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</si>
  <si>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</si>
  <si>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</si>
  <si>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</si>
  <si>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</si>
  <si>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</si>
  <si>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</si>
  <si>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</si>
  <si>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</si>
  <si>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</si>
  <si>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</si>
  <si>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</si>
  <si>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</si>
  <si>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</si>
  <si>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</si>
  <si>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</si>
  <si>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</si>
  <si>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</si>
  <si>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</si>
  <si>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</si>
  <si>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</si>
  <si>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</si>
  <si>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</si>
  <si>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</si>
  <si>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</si>
  <si>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</si>
  <si>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</si>
  <si>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</si>
  <si>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</si>
  <si>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</si>
  <si>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</si>
  <si>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</si>
  <si>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</si>
  <si>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</si>
  <si>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</si>
  <si>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</si>
  <si>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</si>
  <si>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</si>
  <si>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</si>
  <si>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</si>
  <si>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</si>
  <si>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</si>
  <si>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</si>
  <si>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</si>
  <si>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</si>
  <si>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</si>
  <si>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</si>
  <si>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</si>
  <si>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</si>
  <si>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</si>
  <si>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</si>
  <si>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</si>
  <si>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</si>
  <si>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</si>
  <si>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</si>
  <si>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</si>
  <si>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</si>
  <si>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</si>
  <si>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</si>
  <si>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</si>
  <si>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</si>
  <si>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</si>
  <si>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</si>
  <si>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</si>
  <si>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</si>
  <si>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</si>
  <si>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</si>
  <si>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</si>
  <si>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</si>
  <si>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</si>
  <si>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</si>
  <si>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</si>
  <si>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</si>
  <si>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</si>
  <si>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</si>
  <si>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</si>
  <si>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</si>
  <si>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</si>
  <si>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</si>
  <si>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</si>
  <si>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</si>
  <si>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</si>
  <si>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</si>
  <si>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</si>
  <si>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</si>
  <si>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</si>
  <si>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</si>
  <si>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</si>
  <si>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</si>
  <si>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</si>
  <si>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</si>
  <si>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</si>
  <si>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</si>
  <si>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</si>
  <si>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</si>
  <si>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</si>
  <si>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</si>
  <si>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</si>
  <si>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</si>
  <si>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</si>
  <si>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</si>
  <si>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</si>
  <si>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</si>
  <si>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</si>
  <si>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</si>
  <si>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</si>
  <si>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</si>
  <si>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</si>
  <si>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</si>
  <si>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</si>
  <si>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</si>
  <si>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</si>
  <si>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</si>
  <si>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</si>
  <si>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</si>
  <si>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</si>
  <si>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</si>
  <si>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</si>
  <si>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</si>
  <si>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</si>
  <si>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</si>
  <si>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</si>
  <si>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</si>
  <si>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</si>
  <si>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</si>
  <si>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</si>
  <si>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</si>
  <si>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</si>
  <si>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</si>
  <si>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</si>
  <si>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</si>
  <si>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</si>
  <si>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</si>
  <si>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</si>
  <si>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</si>
  <si>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</si>
  <si>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</si>
  <si>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</si>
  <si>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</si>
  <si>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</si>
  <si>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</si>
  <si>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</si>
  <si>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</si>
  <si>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</si>
  <si>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</si>
  <si>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</si>
  <si>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</si>
  <si>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</si>
  <si>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</si>
  <si>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</si>
  <si>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</si>
  <si>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</si>
  <si>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</si>
  <si>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</si>
  <si>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</si>
  <si>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</si>
  <si>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</si>
  <si>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</si>
  <si>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</si>
  <si>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</si>
  <si>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</si>
  <si>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</si>
  <si>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</si>
  <si>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</si>
  <si>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</si>
  <si>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</si>
  <si>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</si>
  <si>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</si>
  <si>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</si>
  <si>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</si>
  <si>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</si>
  <si>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</si>
  <si>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</si>
  <si>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</si>
  <si>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</si>
  <si>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</si>
  <si>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</si>
  <si>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</si>
  <si>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</si>
  <si>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</si>
  <si>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</si>
  <si>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</si>
  <si>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</si>
  <si>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</si>
  <si>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</si>
  <si>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</si>
  <si>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</si>
  <si>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</si>
  <si>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</si>
  <si>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</si>
  <si>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</si>
  <si>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</si>
  <si>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</si>
  <si>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</si>
  <si>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</si>
  <si>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</si>
  <si>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</si>
  <si>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</si>
  <si>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</si>
  <si>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</si>
  <si>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</si>
  <si>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</si>
  <si>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</si>
  <si>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</si>
  <si>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</si>
  <si>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</si>
  <si>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</si>
  <si>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</si>
  <si>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</si>
  <si>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</si>
  <si>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</si>
  <si>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</si>
  <si>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</si>
  <si>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</si>
  <si>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</si>
  <si>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</si>
  <si>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</si>
  <si>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</si>
  <si>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</si>
  <si>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</si>
  <si>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</si>
  <si>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</si>
  <si>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</si>
  <si>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</si>
  <si>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</si>
  <si>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</si>
  <si>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</si>
  <si>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</si>
  <si>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</si>
  <si>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</si>
  <si>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</si>
  <si>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</si>
  <si>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</si>
  <si>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</si>
  <si>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</si>
  <si>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</si>
  <si>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</si>
  <si>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</si>
  <si>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</si>
  <si>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</si>
  <si>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</si>
  <si>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</si>
  <si>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</si>
  <si>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</si>
  <si>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</si>
  <si>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</si>
  <si>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</si>
  <si>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</si>
  <si>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</si>
  <si>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</si>
  <si>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</si>
  <si>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</si>
  <si>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</si>
  <si>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</si>
  <si>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</si>
  <si>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</si>
  <si>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</si>
  <si>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</si>
  <si>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</si>
  <si>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</si>
  <si>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</si>
  <si>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</si>
  <si>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</si>
  <si>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</si>
  <si>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</si>
  <si>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</si>
  <si>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</si>
  <si>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</si>
  <si>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</si>
  <si>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</si>
  <si>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</si>
  <si>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</si>
  <si>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</si>
  <si>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</si>
  <si>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</si>
  <si>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</si>
  <si>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</si>
  <si>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</si>
  <si>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</si>
  <si>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</si>
  <si>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</si>
  <si>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</si>
  <si>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</si>
  <si>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</si>
  <si>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</si>
  <si>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</si>
  <si>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</si>
  <si>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</si>
  <si>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</si>
  <si>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</si>
  <si>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</si>
  <si>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</si>
  <si>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</si>
  <si>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</si>
  <si>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</si>
  <si>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</si>
  <si>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</si>
  <si>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</si>
  <si>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</si>
  <si>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</si>
  <si>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</si>
  <si>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</si>
  <si>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</si>
  <si>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</si>
  <si>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</si>
  <si>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</si>
  <si>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</si>
  <si>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</si>
  <si>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</si>
  <si>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</si>
  <si>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</si>
  <si>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</si>
  <si>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</si>
  <si>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</si>
  <si>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</si>
  <si>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</si>
  <si>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</si>
  <si>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</si>
  <si>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</si>
  <si>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</si>
  <si>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</si>
  <si>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</si>
  <si>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</si>
  <si>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</si>
  <si>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</si>
  <si>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</si>
  <si>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</si>
  <si>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</si>
  <si>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</si>
  <si>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</si>
  <si>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</si>
  <si>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</si>
  <si>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</si>
  <si>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</si>
  <si>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</si>
  <si>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</si>
  <si>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</si>
  <si>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</si>
  <si>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</si>
  <si>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</si>
  <si>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</si>
  <si>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</si>
  <si>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</si>
  <si>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</si>
  <si>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</si>
  <si>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</si>
  <si>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</si>
  <si>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</si>
  <si>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</si>
  <si>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</si>
  <si>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</si>
  <si>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</si>
  <si>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</si>
  <si>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</si>
  <si>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</si>
  <si>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</si>
  <si>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</si>
  <si>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</si>
  <si>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</si>
  <si>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</si>
  <si>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</si>
  <si>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</si>
  <si>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</si>
  <si>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</si>
  <si>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</si>
  <si>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</si>
  <si>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</si>
  <si>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</si>
  <si>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</si>
  <si>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</si>
  <si>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</si>
  <si>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</si>
  <si>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</si>
  <si>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</si>
  <si>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</si>
  <si>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</si>
  <si>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</si>
  <si>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</si>
  <si>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</si>
  <si>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</si>
  <si>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</si>
  <si>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</si>
  <si>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</si>
  <si>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</si>
  <si>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</si>
  <si>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</si>
  <si>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</si>
  <si>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</si>
  <si>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</si>
  <si>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</si>
  <si>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</si>
  <si>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</si>
  <si>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</si>
  <si>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</si>
  <si>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</si>
  <si>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</si>
  <si>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</si>
  <si>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</si>
  <si>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</si>
  <si>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</si>
  <si>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</si>
  <si>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</si>
  <si>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</si>
  <si>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</si>
  <si>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</si>
  <si>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</si>
  <si>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</si>
  <si>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</si>
  <si>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</si>
  <si>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</si>
  <si>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</si>
  <si>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</si>
  <si>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</si>
  <si>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</si>
  <si>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</si>
  <si>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</si>
  <si>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</si>
  <si>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</si>
  <si>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</si>
  <si>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</si>
  <si>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</si>
  <si>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</si>
  <si>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</si>
  <si>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</si>
  <si>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</si>
  <si>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</si>
  <si>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</si>
  <si>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</si>
  <si>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</si>
  <si>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</si>
  <si>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</si>
  <si>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</si>
  <si>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</si>
  <si>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</si>
  <si>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</si>
  <si>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</si>
  <si>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</si>
  <si>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</si>
  <si>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</si>
  <si>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</si>
  <si>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</si>
  <si>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</si>
  <si>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</si>
  <si>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</si>
  <si>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</si>
  <si>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</si>
  <si>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</si>
  <si>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</si>
  <si>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</si>
  <si>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</si>
  <si>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</si>
  <si>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</si>
  <si>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</si>
  <si>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</si>
  <si>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</si>
  <si>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</si>
  <si>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</si>
  <si>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</si>
  <si>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</si>
  <si>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</si>
  <si>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</si>
  <si>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</si>
  <si>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</si>
  <si>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</si>
  <si>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</si>
  <si>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</si>
  <si>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</si>
  <si>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</si>
  <si>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</si>
  <si>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</si>
  <si>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</si>
  <si>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</si>
  <si>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</si>
  <si>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</si>
  <si>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</si>
  <si>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</si>
  <si>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</si>
  <si>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</si>
  <si>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</si>
  <si>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</si>
  <si>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</si>
  <si>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</si>
  <si>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</si>
  <si>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</si>
  <si>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</si>
  <si>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</si>
  <si>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</si>
  <si>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</si>
  <si>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</si>
  <si>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</si>
  <si>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</si>
  <si>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</si>
  <si>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</si>
  <si>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</si>
  <si>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</si>
  <si>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</si>
  <si>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</si>
  <si>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</si>
  <si>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</si>
  <si>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</si>
  <si>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</si>
  <si>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</si>
  <si>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</si>
  <si>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</si>
  <si>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</si>
  <si>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</si>
  <si>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</si>
  <si>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</si>
  <si>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</si>
  <si>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</si>
  <si>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</si>
  <si>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</si>
  <si>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</si>
  <si>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</si>
  <si>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</si>
  <si>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</si>
  <si>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</si>
  <si>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</si>
  <si>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</si>
  <si>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</si>
  <si>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</si>
  <si>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</si>
  <si>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</si>
  <si>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</si>
  <si>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</si>
  <si>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</si>
  <si>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</si>
  <si>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</si>
  <si>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</si>
  <si>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</si>
  <si>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</si>
  <si>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</si>
  <si>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</si>
  <si>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</si>
  <si>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</si>
  <si>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</si>
  <si>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</si>
  <si>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</si>
  <si>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</si>
  <si>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</si>
  <si>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</si>
  <si>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</si>
  <si>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</si>
  <si>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</si>
  <si>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</si>
  <si>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</si>
  <si>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</si>
  <si>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</si>
  <si>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</si>
  <si>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</si>
  <si>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</si>
  <si>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</si>
  <si>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</si>
  <si>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</si>
  <si>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</si>
  <si>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</si>
  <si>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</si>
  <si>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</si>
  <si>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</si>
  <si>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</si>
  <si>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</si>
  <si>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</si>
  <si>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</si>
  <si>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</si>
  <si>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</si>
  <si>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</si>
  <si>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</si>
  <si>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</si>
  <si>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</si>
  <si>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</si>
  <si>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</si>
  <si>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</si>
  <si>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</si>
  <si>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</si>
  <si>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</si>
  <si>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</si>
  <si>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</si>
  <si>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</si>
  <si>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</si>
  <si>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</si>
  <si>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</si>
  <si>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</si>
  <si>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</si>
  <si>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</si>
  <si>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</si>
  <si>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</si>
  <si>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</si>
  <si>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</si>
  <si>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</si>
  <si>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</si>
  <si>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</si>
  <si>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</si>
  <si>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</si>
  <si>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</si>
  <si>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</si>
  <si>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</si>
  <si>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</si>
  <si>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</si>
  <si>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</si>
  <si>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</si>
  <si>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</si>
  <si>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</si>
  <si>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</si>
  <si>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</si>
  <si>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</si>
  <si>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</si>
  <si>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</si>
  <si>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</si>
  <si>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</si>
  <si>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</si>
  <si>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</si>
  <si>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</si>
  <si>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</si>
  <si>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</si>
  <si>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</si>
  <si>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</si>
  <si>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</si>
  <si>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</si>
  <si>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</si>
  <si>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</si>
  <si>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</si>
  <si>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</si>
  <si>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</si>
  <si>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</si>
  <si>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</si>
  <si>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</si>
  <si>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</si>
  <si>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</si>
  <si>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</si>
  <si>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</si>
  <si>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</si>
  <si>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</si>
  <si>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</si>
  <si>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</si>
  <si>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</si>
  <si>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</si>
  <si>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</si>
  <si>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</si>
  <si>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</si>
  <si>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</si>
  <si>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</si>
  <si>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</si>
  <si>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</si>
  <si>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</si>
  <si>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</si>
  <si>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</si>
  <si>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</si>
  <si>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</si>
  <si>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</si>
  <si>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</si>
  <si>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</si>
  <si>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</si>
  <si>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</si>
  <si>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</si>
  <si>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</si>
  <si>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</si>
  <si>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</si>
  <si>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</si>
  <si>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</si>
  <si>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</si>
  <si>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</si>
  <si>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</si>
  <si>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</si>
  <si>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</si>
  <si>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</si>
  <si>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</si>
  <si>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</si>
  <si>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</si>
  <si>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</si>
  <si>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</si>
  <si>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</si>
  <si>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</si>
  <si>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</si>
  <si>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</si>
  <si>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</si>
  <si>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</si>
  <si>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</si>
  <si>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</si>
  <si>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</si>
  <si>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</si>
  <si>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</si>
  <si>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</si>
  <si>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</si>
  <si>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</si>
  <si>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</si>
  <si>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</si>
  <si>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</si>
  <si>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</si>
  <si>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</si>
  <si>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</si>
  <si>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</si>
  <si>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</si>
  <si>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</si>
  <si>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</si>
  <si>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</si>
  <si>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</si>
  <si>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</si>
  <si>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</si>
  <si>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</si>
  <si>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</si>
  <si>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</si>
  <si>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</si>
  <si>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</si>
  <si>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</si>
  <si>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</si>
  <si>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</si>
  <si>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</si>
  <si>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</si>
  <si>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</si>
  <si>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</si>
  <si>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</si>
  <si>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</si>
  <si>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</si>
  <si>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</si>
  <si>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</si>
  <si>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</si>
  <si>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</si>
  <si>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</si>
  <si>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</si>
  <si>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</si>
  <si>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</si>
  <si>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</si>
  <si>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</si>
  <si>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</si>
  <si>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</si>
  <si>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</si>
  <si>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</si>
  <si>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</si>
  <si>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</si>
  <si>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</si>
  <si>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</si>
  <si>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</si>
  <si>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</si>
  <si>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</si>
  <si>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</si>
  <si>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</si>
  <si>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</si>
  <si>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</si>
  <si>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</si>
  <si>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</si>
  <si>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</si>
  <si>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</si>
  <si>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</si>
  <si>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</si>
  <si>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</si>
  <si>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</si>
  <si>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</si>
  <si>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</si>
  <si>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</si>
  <si>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</si>
  <si>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</si>
  <si>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</si>
  <si>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</si>
  <si>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</si>
  <si>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</si>
  <si>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</si>
  <si>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</si>
  <si>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</si>
  <si>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</si>
  <si>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</si>
  <si>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</si>
  <si>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</si>
  <si>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</si>
  <si>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</si>
  <si>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</si>
  <si>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</si>
  <si>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</si>
  <si>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</si>
  <si>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</si>
  <si>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</si>
  <si>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</si>
  <si>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</si>
  <si>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</si>
  <si>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</si>
  <si>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</si>
  <si>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</si>
  <si>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</si>
  <si>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</si>
  <si>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</si>
  <si>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</si>
  <si>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</si>
  <si>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</si>
  <si>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</si>
  <si>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</si>
  <si>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</si>
  <si>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</si>
  <si>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</si>
  <si>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</si>
  <si>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</si>
  <si>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</si>
  <si>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</si>
  <si>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</si>
  <si>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</si>
  <si>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</si>
  <si>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</si>
  <si>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</si>
  <si>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</si>
  <si>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</si>
  <si>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</si>
  <si>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</si>
  <si>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</si>
  <si>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</si>
  <si>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</si>
  <si>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</si>
  <si>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</si>
  <si>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</si>
  <si>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</si>
  <si>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</si>
  <si>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</si>
  <si>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</si>
  <si>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</si>
  <si>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</si>
  <si>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</si>
  <si>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</si>
  <si>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</si>
  <si>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</si>
  <si>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</si>
  <si>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</si>
  <si>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</si>
  <si>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</si>
  <si>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</si>
  <si>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</si>
  <si>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</si>
  <si>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</si>
  <si>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</si>
  <si>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</si>
  <si>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</si>
  <si>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</si>
  <si>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</si>
  <si>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</si>
  <si>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</si>
  <si>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</si>
  <si>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</si>
  <si>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</si>
  <si>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</si>
  <si>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</si>
  <si>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</si>
  <si>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</si>
  <si>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</si>
  <si>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</si>
  <si>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</si>
  <si>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</si>
  <si>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</si>
  <si>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</si>
  <si>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</si>
  <si>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</si>
  <si>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</si>
  <si>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</si>
  <si>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</si>
  <si>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</si>
  <si>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</si>
  <si>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</si>
  <si>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</si>
  <si>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</si>
  <si>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</si>
  <si>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</si>
  <si>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</si>
  <si>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</si>
  <si>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</si>
  <si>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</si>
  <si>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</si>
  <si>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</si>
  <si>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</si>
  <si>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</si>
  <si>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</si>
  <si>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</si>
  <si>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</si>
  <si>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</si>
  <si>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</si>
  <si>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</si>
  <si>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</si>
  <si>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</si>
  <si>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</si>
  <si>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</si>
  <si>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</si>
  <si>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</si>
  <si>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</si>
  <si>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</si>
  <si>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</si>
  <si>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</si>
  <si>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</si>
  <si>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</si>
  <si>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</si>
  <si>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</si>
  <si>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</si>
  <si>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</si>
  <si>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</si>
  <si>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</si>
  <si>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</si>
  <si>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</si>
  <si>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</si>
  <si>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</si>
  <si>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</si>
  <si>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</si>
  <si>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</si>
  <si>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</si>
  <si>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</si>
  <si>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</si>
  <si>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</si>
  <si>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</si>
  <si>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</si>
  <si>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</si>
  <si>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</si>
  <si>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</si>
  <si>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</si>
  <si>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</si>
  <si>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</si>
  <si>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</si>
  <si>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</si>
  <si>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</si>
  <si>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</si>
  <si>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</si>
  <si>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</si>
  <si>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</si>
  <si>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</si>
  <si>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</si>
  <si>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</si>
  <si>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</si>
  <si>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</si>
  <si>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</si>
  <si>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</si>
  <si>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</si>
  <si>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</si>
  <si>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</si>
  <si>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</si>
  <si>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</si>
  <si>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</si>
  <si>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</si>
  <si>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</si>
  <si>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</si>
  <si>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</si>
  <si>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</si>
  <si>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</si>
  <si>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</si>
  <si>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</si>
  <si>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</si>
  <si>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</si>
  <si>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</si>
  <si>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</si>
  <si>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</si>
  <si>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</si>
  <si>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</si>
  <si>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</si>
  <si>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</si>
  <si>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</si>
  <si>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</si>
  <si>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</si>
  <si>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</si>
  <si>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</si>
  <si>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</si>
  <si>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</si>
  <si>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</si>
  <si>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</si>
  <si>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</si>
  <si>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</si>
  <si>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</si>
  <si>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</si>
  <si>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</si>
  <si>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</si>
  <si>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</si>
  <si>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</si>
  <si>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</si>
  <si>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</si>
  <si>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</si>
  <si>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</si>
  <si>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</si>
  <si>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</si>
  <si>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</si>
  <si>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</si>
  <si>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</si>
  <si>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</si>
  <si>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</si>
  <si>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</si>
  <si>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</si>
  <si>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</si>
  <si>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</si>
  <si>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</si>
  <si>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</si>
  <si>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</si>
  <si>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</si>
  <si>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</si>
  <si>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</si>
  <si>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</si>
  <si>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</si>
  <si>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</si>
  <si>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</si>
  <si>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</si>
  <si>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</si>
  <si>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</si>
  <si>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</si>
  <si>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</si>
  <si>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</si>
  <si>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</si>
  <si>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</si>
  <si>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</si>
  <si>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</si>
  <si>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</si>
  <si>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</si>
  <si>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</si>
  <si>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</si>
  <si>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</si>
  <si>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</si>
  <si>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</si>
  <si>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</si>
  <si>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</si>
  <si>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</si>
  <si>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</si>
  <si>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</si>
  <si>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</si>
  <si>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</si>
  <si>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</si>
  <si>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</si>
  <si>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</si>
  <si>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</si>
  <si>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</si>
  <si>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</si>
  <si>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</si>
  <si>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</si>
  <si>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</si>
  <si>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</si>
  <si>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</si>
  <si>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</si>
  <si>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</si>
  <si>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</si>
  <si>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</si>
  <si>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</si>
  <si>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</si>
  <si>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</si>
  <si>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</si>
  <si>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</si>
  <si>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</si>
  <si>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</si>
  <si>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</si>
  <si>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</si>
  <si>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</si>
  <si>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</si>
  <si>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</si>
  <si>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</si>
  <si>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</si>
  <si>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</si>
  <si>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</si>
  <si>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</si>
  <si>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</si>
  <si>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</si>
  <si>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</si>
  <si>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</si>
  <si>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</si>
  <si>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</si>
  <si>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</si>
  <si>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</si>
  <si>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</si>
  <si>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</si>
  <si>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</si>
  <si>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</si>
  <si>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</si>
  <si>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</si>
  <si>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</si>
  <si>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</si>
  <si>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</si>
  <si>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</si>
  <si>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</si>
  <si>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</si>
  <si>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</si>
  <si>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</si>
  <si>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</si>
  <si>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</si>
  <si>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</si>
  <si>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</si>
  <si>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</si>
  <si>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</si>
  <si>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</si>
  <si>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</si>
  <si>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</si>
  <si>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</si>
  <si>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</si>
  <si>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</si>
  <si>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</si>
  <si>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</si>
  <si>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</si>
  <si>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</si>
  <si>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</si>
  <si>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</si>
  <si>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</si>
  <si>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</si>
  <si>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</si>
  <si>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</si>
  <si>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</si>
  <si>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</si>
  <si>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</si>
  <si>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</si>
  <si>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</si>
  <si>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</si>
  <si>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</si>
  <si>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</si>
  <si>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</si>
  <si>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</si>
  <si>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</si>
  <si>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</si>
  <si>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</si>
  <si>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</si>
  <si>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</si>
  <si>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</si>
  <si>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</si>
  <si>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</si>
  <si>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</si>
  <si>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</si>
  <si>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</si>
  <si>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</si>
  <si>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</si>
  <si>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</si>
  <si>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</si>
  <si>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</si>
  <si>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</si>
  <si>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</si>
  <si>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</si>
  <si>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</si>
  <si>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</si>
  <si>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</si>
  <si>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</si>
  <si>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</si>
  <si>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</si>
  <si>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</si>
  <si>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</si>
  <si>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</si>
  <si>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</si>
  <si>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</si>
  <si>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</si>
  <si>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</si>
  <si>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</si>
  <si>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</si>
  <si>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</si>
  <si>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</si>
  <si>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</si>
  <si>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</si>
  <si>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</si>
  <si>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</si>
  <si>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</si>
  <si>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</si>
  <si>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</si>
  <si>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</si>
  <si>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</si>
  <si>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</si>
  <si>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</si>
  <si>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</si>
  <si>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</si>
  <si>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</si>
  <si>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</si>
  <si>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</si>
  <si>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</si>
  <si>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</si>
  <si>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</si>
  <si>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</si>
  <si>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</si>
  <si>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</si>
  <si>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</si>
  <si>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</si>
  <si>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</si>
  <si>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</si>
  <si>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</si>
  <si>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</si>
  <si>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</si>
  <si>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</si>
  <si>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</si>
  <si>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</si>
  <si>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</si>
  <si>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</si>
  <si>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</si>
  <si>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</si>
  <si>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</si>
  <si>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</si>
  <si>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</si>
  <si>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</si>
  <si>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</si>
  <si>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</si>
  <si>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</si>
  <si>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</si>
  <si>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</si>
  <si>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</si>
  <si>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</si>
  <si>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</si>
  <si>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</si>
  <si>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</si>
  <si>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</si>
  <si>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</si>
  <si>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</si>
  <si>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</si>
  <si>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</si>
  <si>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</si>
  <si>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</si>
  <si>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</si>
  <si>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</si>
  <si>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</si>
  <si>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</si>
  <si>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</si>
  <si>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</si>
  <si>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</si>
  <si>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</si>
  <si>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</si>
  <si>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</si>
  <si>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</si>
  <si>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</si>
  <si>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</si>
  <si>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</si>
  <si>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</si>
  <si>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</si>
  <si>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</si>
  <si>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</si>
  <si>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</si>
  <si>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</si>
  <si>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</si>
  <si>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</si>
  <si>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</si>
  <si>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</si>
  <si>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</si>
  <si>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</si>
  <si>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</si>
  <si>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</si>
  <si>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</si>
  <si>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</si>
  <si>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</si>
  <si>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</si>
  <si>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</si>
  <si>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</si>
  <si>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</si>
  <si>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</si>
  <si>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</si>
  <si>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</si>
  <si>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</si>
  <si>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</si>
  <si>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</si>
  <si>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</si>
  <si>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</si>
  <si>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</si>
  <si>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</si>
  <si>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</si>
  <si>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</si>
  <si>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</si>
  <si>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</si>
  <si>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</si>
  <si>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</si>
  <si>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</si>
  <si>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</si>
  <si>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</si>
  <si>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</si>
  <si>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</si>
  <si>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</si>
  <si>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</si>
  <si>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</si>
  <si>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</si>
  <si>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</si>
  <si>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</si>
  <si>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</si>
  <si>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</si>
  <si>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</si>
  <si>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</si>
  <si>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</si>
  <si>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</si>
  <si>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</si>
  <si>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</si>
  <si>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</si>
  <si>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</si>
  <si>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</si>
  <si>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</si>
  <si>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</si>
  <si>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</si>
  <si>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</si>
  <si>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</si>
  <si>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</si>
  <si>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</si>
  <si>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</si>
  <si>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</si>
  <si>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</si>
  <si>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</si>
  <si>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</si>
  <si>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</si>
  <si>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</si>
  <si>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</si>
  <si>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</si>
  <si>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</si>
  <si>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</si>
  <si>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</si>
  <si>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</si>
  <si>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</si>
  <si>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</si>
  <si>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</si>
  <si>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</si>
  <si>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</si>
  <si>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</si>
  <si>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</si>
  <si>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</si>
  <si>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</si>
  <si>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</si>
  <si>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</si>
  <si>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</si>
  <si>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</si>
  <si>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</si>
  <si>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</si>
  <si>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</si>
  <si>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</si>
  <si>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</si>
  <si>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</si>
  <si>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</si>
  <si>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</si>
  <si>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</si>
  <si>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</si>
  <si>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</si>
  <si>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</si>
  <si>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</si>
  <si>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</si>
  <si>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</si>
  <si>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</si>
  <si>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</si>
  <si>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</si>
  <si>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</si>
  <si>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</si>
  <si>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</si>
  <si>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</si>
  <si>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</si>
  <si>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</si>
  <si>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</si>
  <si>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</si>
  <si>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</si>
  <si>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</si>
  <si>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</si>
  <si>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</si>
  <si>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</si>
  <si>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</si>
  <si>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</si>
  <si>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</si>
  <si>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</si>
  <si>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</si>
  <si>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</si>
  <si>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</si>
  <si>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</si>
  <si>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</si>
  <si>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</si>
  <si>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</si>
  <si>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</si>
  <si>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</si>
  <si>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</si>
  <si>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</si>
  <si>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</si>
  <si>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</si>
  <si>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</si>
  <si>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</si>
  <si>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</si>
  <si>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</si>
  <si>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</si>
  <si>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</si>
  <si>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</si>
  <si>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</si>
  <si>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</si>
  <si>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</si>
  <si>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</si>
  <si>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</si>
  <si>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</si>
  <si>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</si>
  <si>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</si>
  <si>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</si>
  <si>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</si>
  <si>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</si>
  <si>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</si>
  <si>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</si>
  <si>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</si>
  <si>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</si>
  <si>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</si>
  <si>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</si>
  <si>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</si>
  <si>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</si>
  <si>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</si>
  <si>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</si>
  <si>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</si>
  <si>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</si>
  <si>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</si>
  <si>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</si>
  <si>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</si>
  <si>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</si>
  <si>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</si>
  <si>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</si>
  <si>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</si>
  <si>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</si>
  <si>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</si>
  <si>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</si>
  <si>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</si>
  <si>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</si>
  <si>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</si>
  <si>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</si>
  <si>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</si>
  <si>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</si>
  <si>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</si>
  <si>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</si>
  <si>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</si>
  <si>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</si>
  <si>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</si>
  <si>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</si>
  <si>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</si>
  <si>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</si>
  <si>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</si>
  <si>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</si>
  <si>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</si>
  <si>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</si>
  <si>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</si>
  <si>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</si>
  <si>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</si>
  <si>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</si>
  <si>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</si>
  <si>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</si>
  <si>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</si>
  <si>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</si>
  <si>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</si>
  <si>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</si>
  <si>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</si>
  <si>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</si>
  <si>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</si>
  <si>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</si>
  <si>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</si>
  <si>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</si>
  <si>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</si>
  <si>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</si>
  <si>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</si>
  <si>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</si>
  <si>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</si>
  <si>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</si>
  <si>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</si>
  <si>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</si>
  <si>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</si>
  <si>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</si>
  <si>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</si>
  <si>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</si>
  <si>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</si>
  <si>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</si>
  <si>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</si>
  <si>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</si>
  <si>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</si>
  <si>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</si>
  <si>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</si>
  <si>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</si>
  <si>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</si>
  <si>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</si>
  <si>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</si>
  <si>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</si>
  <si>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</si>
  <si>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</si>
  <si>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</si>
  <si>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</si>
  <si>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</si>
  <si>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</si>
  <si>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</si>
  <si>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</si>
  <si>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</si>
  <si>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</si>
  <si>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</si>
  <si>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</si>
  <si>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</si>
  <si>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</si>
  <si>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</si>
  <si>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</si>
  <si>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</si>
  <si>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</si>
  <si>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</si>
  <si>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</si>
  <si>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</si>
  <si>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</si>
  <si>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</si>
  <si>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</si>
  <si>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</si>
  <si>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</si>
  <si>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</si>
  <si>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</si>
  <si>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</si>
  <si>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</si>
  <si>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</si>
  <si>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</si>
  <si>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</si>
  <si>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</si>
  <si>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</si>
  <si>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</si>
  <si>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</si>
  <si>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</si>
  <si>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</si>
  <si>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</si>
  <si>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</si>
  <si>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</si>
  <si>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</si>
  <si>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</si>
  <si>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</si>
  <si>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</si>
  <si>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</si>
  <si>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</si>
  <si>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</si>
  <si>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</si>
  <si>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</si>
  <si>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</si>
  <si>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</si>
  <si>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</si>
  <si>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</si>
  <si>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</si>
  <si>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</si>
  <si>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</si>
  <si>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</si>
  <si>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</si>
  <si>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</si>
  <si>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</si>
  <si>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</si>
  <si>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</si>
  <si>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</si>
  <si>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</si>
  <si>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</si>
  <si>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</si>
  <si>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</si>
  <si>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</si>
  <si>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</si>
  <si>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</si>
  <si>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</si>
  <si>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</si>
  <si>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</si>
  <si>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</si>
  <si>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</si>
  <si>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</si>
  <si>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</si>
  <si>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</si>
  <si>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</si>
  <si>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</si>
  <si>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</si>
  <si>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</si>
  <si>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</si>
  <si>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</si>
  <si>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</si>
  <si>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</si>
  <si>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</si>
  <si>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</si>
  <si>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</si>
  <si>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</si>
  <si>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</si>
  <si>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</si>
  <si>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</si>
  <si>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</si>
  <si>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</si>
  <si>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</si>
  <si>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</si>
  <si>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</si>
  <si>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</si>
  <si>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</si>
  <si>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</si>
  <si>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</si>
  <si>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</si>
  <si>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</si>
  <si>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</si>
  <si>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</si>
  <si>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</si>
  <si>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</si>
  <si>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</si>
  <si>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</si>
  <si>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</si>
  <si>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</si>
  <si>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</si>
  <si>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</si>
  <si>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</si>
  <si>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</si>
  <si>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</si>
  <si>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</si>
  <si>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</si>
  <si>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</si>
  <si>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</si>
  <si>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</si>
  <si>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</si>
  <si>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</si>
  <si>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</si>
  <si>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</si>
  <si>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</si>
  <si>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</si>
  <si>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</si>
  <si>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</si>
  <si>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</si>
  <si>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</si>
  <si>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</si>
  <si>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</si>
  <si>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</si>
  <si>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</si>
  <si>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</si>
  <si>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</si>
  <si>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</si>
  <si>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</si>
  <si>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</si>
  <si>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</si>
  <si>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</si>
  <si>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</si>
  <si>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</si>
  <si>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</si>
  <si>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</si>
  <si>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</si>
  <si>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</si>
  <si>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</si>
  <si>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</si>
  <si>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</si>
  <si>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</si>
  <si>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</si>
  <si>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</si>
  <si>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</si>
  <si>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</si>
  <si>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</si>
  <si>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</si>
  <si>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</si>
  <si>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</si>
  <si>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</si>
  <si>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</si>
  <si>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</si>
  <si>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</si>
  <si>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</si>
  <si>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</si>
  <si>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</si>
  <si>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</si>
  <si>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</si>
  <si>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</si>
  <si>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</si>
  <si>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</si>
  <si>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</si>
  <si>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</si>
  <si>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</si>
  <si>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</si>
  <si>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</si>
  <si>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</si>
  <si>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</si>
  <si>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</si>
  <si>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</si>
  <si>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</si>
  <si>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</si>
  <si>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</si>
  <si>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</si>
  <si>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</si>
  <si>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</si>
  <si>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</si>
  <si>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</si>
  <si>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</si>
  <si>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</si>
  <si>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</si>
  <si>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</si>
  <si>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</si>
  <si>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</si>
  <si>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</si>
  <si>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</si>
  <si>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</si>
  <si>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</si>
  <si>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</si>
  <si>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</si>
  <si>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</si>
  <si>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</si>
  <si>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</si>
  <si>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</si>
  <si>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</si>
  <si>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</si>
  <si>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</si>
  <si>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</si>
  <si>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</si>
  <si>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</si>
  <si>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</si>
  <si>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</si>
  <si>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</si>
  <si>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</si>
  <si>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</si>
  <si>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</si>
  <si>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</si>
  <si>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</si>
  <si>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</si>
  <si>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</si>
  <si>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</si>
  <si>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</si>
  <si>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</si>
  <si>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</si>
  <si>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</si>
  <si>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</si>
  <si>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</si>
  <si>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</si>
  <si>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</si>
  <si>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</si>
  <si>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</si>
  <si>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</si>
  <si>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</si>
  <si>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</si>
  <si>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</si>
  <si>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</si>
  <si>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</si>
  <si>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</si>
  <si>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</si>
  <si>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</si>
  <si>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</si>
  <si>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</si>
  <si>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</si>
  <si>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</si>
  <si>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</si>
  <si>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</si>
  <si>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</si>
  <si>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</si>
  <si>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</si>
  <si>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</si>
  <si>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</si>
  <si>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</si>
  <si>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</si>
  <si>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</si>
  <si>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</si>
  <si>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</si>
  <si>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</si>
  <si>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</si>
  <si>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</si>
  <si>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</si>
  <si>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</si>
  <si>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</si>
  <si>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</si>
  <si>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</si>
  <si>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</si>
  <si>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</si>
  <si>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</si>
  <si>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</si>
  <si>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</si>
  <si>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</si>
  <si>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</si>
  <si>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</si>
  <si>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</si>
  <si>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</si>
  <si>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</si>
  <si>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</si>
  <si>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</si>
  <si>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</si>
  <si>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</si>
  <si>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</si>
  <si>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</si>
  <si>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</si>
  <si>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</si>
  <si>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</si>
  <si>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</si>
  <si>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</si>
  <si>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</si>
  <si>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</si>
  <si>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</si>
  <si>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</si>
  <si>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</si>
  <si>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</si>
  <si>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</si>
  <si>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</si>
  <si>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</si>
  <si>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</si>
  <si>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</si>
  <si>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</si>
  <si>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</si>
  <si>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</si>
  <si>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</si>
  <si>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</si>
  <si>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</si>
  <si>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</si>
  <si>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</si>
  <si>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</si>
  <si>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</si>
  <si>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</si>
  <si>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</si>
  <si>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</si>
  <si>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</si>
  <si>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</si>
  <si>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</si>
  <si>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</si>
  <si>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</si>
  <si>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</si>
  <si>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</si>
  <si>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</si>
  <si>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</si>
  <si>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</si>
  <si>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</si>
  <si>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</si>
  <si>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</si>
  <si>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</si>
  <si>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</si>
  <si>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</si>
  <si>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</si>
  <si>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</si>
  <si>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</si>
  <si>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</si>
  <si>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</si>
  <si>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</si>
  <si>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</si>
  <si>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</si>
  <si>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</si>
  <si>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</si>
  <si>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</si>
  <si>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</si>
  <si>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</si>
  <si>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</si>
  <si>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</si>
  <si>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</si>
  <si>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</si>
  <si>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</si>
  <si>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</si>
  <si>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</si>
  <si>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</si>
  <si>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</si>
  <si>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</si>
  <si>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</si>
  <si>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</si>
  <si>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</si>
  <si>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</si>
  <si>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</si>
  <si>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</si>
  <si>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</si>
  <si>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</si>
  <si>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</si>
  <si>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</si>
  <si>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</si>
  <si>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</si>
  <si>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</si>
  <si>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</si>
  <si>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</si>
  <si>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</si>
  <si>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</si>
  <si>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</si>
  <si>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</si>
  <si>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</si>
  <si>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</si>
  <si>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</si>
  <si>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</si>
  <si>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</si>
  <si>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</si>
  <si>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</si>
  <si>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</si>
  <si>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</si>
  <si>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</si>
  <si>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</si>
  <si>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</si>
  <si>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</si>
  <si>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</si>
  <si>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</si>
  <si>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</si>
  <si>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</si>
  <si>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</si>
  <si>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</si>
  <si>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</si>
  <si>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</si>
  <si>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</si>
  <si>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</si>
  <si>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</si>
  <si>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</si>
  <si>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</si>
  <si>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</si>
  <si>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</si>
  <si>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</si>
  <si>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</si>
  <si>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</si>
  <si>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</si>
  <si>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</si>
  <si>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</si>
  <si>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</si>
  <si>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</si>
  <si>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</si>
  <si>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</si>
  <si>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</si>
  <si>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</si>
  <si>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</si>
  <si>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</si>
  <si>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</si>
  <si>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</si>
  <si>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</si>
  <si>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</si>
  <si>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</si>
  <si>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</si>
  <si>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</si>
  <si>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</si>
  <si>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</si>
  <si>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</si>
  <si>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</si>
  <si>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</si>
  <si>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</si>
  <si>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</si>
  <si>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</si>
  <si>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</si>
  <si>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</si>
  <si>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</si>
  <si>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</si>
  <si>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</si>
  <si>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</si>
  <si>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</si>
  <si>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</si>
  <si>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</si>
  <si>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</si>
  <si>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</si>
  <si>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</si>
  <si>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</si>
  <si>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</si>
  <si>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</si>
  <si>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</si>
  <si>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</si>
  <si>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</si>
  <si>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</si>
  <si>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</si>
  <si>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</si>
  <si>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</si>
  <si>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</si>
  <si>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</si>
  <si>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</si>
  <si>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</si>
  <si>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</si>
  <si>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</si>
  <si>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</si>
  <si>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</si>
  <si>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</si>
  <si>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</si>
  <si>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</si>
  <si>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</si>
  <si>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</si>
  <si>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</si>
  <si>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</si>
  <si>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</si>
  <si>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</si>
  <si>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</si>
  <si>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</si>
  <si>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</si>
  <si>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</si>
  <si>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</si>
  <si>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</si>
  <si>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</si>
  <si>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</si>
  <si>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</si>
  <si>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</si>
  <si>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</si>
  <si>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</si>
  <si>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</si>
  <si>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</si>
  <si>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</si>
  <si>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</si>
  <si>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</si>
  <si>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</si>
  <si>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</si>
  <si>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</si>
  <si>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</si>
  <si>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</si>
  <si>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</si>
  <si>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</si>
  <si>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</si>
  <si>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</si>
  <si>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</si>
  <si>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</si>
  <si>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</si>
  <si>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</si>
  <si>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</si>
  <si>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</si>
  <si>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</si>
  <si>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</si>
  <si>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</si>
  <si>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</si>
  <si>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</si>
  <si>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</si>
  <si>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</si>
  <si>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</si>
  <si>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</si>
  <si>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</si>
  <si>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</si>
  <si>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</si>
  <si>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</si>
  <si>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</si>
  <si>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</si>
  <si>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</si>
  <si>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</si>
  <si>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</si>
  <si>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</si>
  <si>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</si>
  <si>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</si>
  <si>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</si>
  <si>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</si>
  <si>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</si>
  <si>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</si>
  <si>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</si>
  <si>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</si>
  <si>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</si>
  <si>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</si>
  <si>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</si>
  <si>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</si>
  <si>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</si>
  <si>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</si>
  <si>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</si>
  <si>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</si>
  <si>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</si>
  <si>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</si>
  <si>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</si>
  <si>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</si>
  <si>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</si>
  <si>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</si>
  <si>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</si>
  <si>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</si>
  <si>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</si>
  <si>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</si>
  <si>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</si>
  <si>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</si>
  <si>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</si>
  <si>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</si>
  <si>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</si>
  <si>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</si>
  <si>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</si>
  <si>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</si>
  <si>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</si>
  <si>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</si>
  <si>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</si>
  <si>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</si>
  <si>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</si>
  <si>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</si>
  <si>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</si>
  <si>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</si>
  <si>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</si>
  <si>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</si>
  <si>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</si>
  <si>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</si>
  <si>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</si>
  <si>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</si>
  <si>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</si>
  <si>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</si>
  <si>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</si>
  <si>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</si>
  <si>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</si>
  <si>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</si>
  <si>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</si>
  <si>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</si>
  <si>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</si>
  <si>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</si>
  <si>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</si>
  <si>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</si>
  <si>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</si>
  <si>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</si>
  <si>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</si>
  <si>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</si>
  <si>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</si>
  <si>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</si>
  <si>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</si>
  <si>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</si>
  <si>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</si>
  <si>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</si>
  <si>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</si>
  <si>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</si>
  <si>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</si>
  <si>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</si>
  <si>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</si>
  <si>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</si>
  <si>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</si>
  <si>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</si>
  <si>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</si>
  <si>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</si>
  <si>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</si>
  <si>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</si>
  <si>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</si>
  <si>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</si>
  <si>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</si>
  <si>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</si>
  <si>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</si>
  <si>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</si>
  <si>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</si>
  <si>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</si>
  <si>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</si>
  <si>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</si>
  <si>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</si>
  <si>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</si>
  <si>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</si>
  <si>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</si>
  <si>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</si>
  <si>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</si>
  <si>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</si>
  <si>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</si>
  <si>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</si>
  <si>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</si>
  <si>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</si>
  <si>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</si>
  <si>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</si>
  <si>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</si>
  <si>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</si>
  <si>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</si>
  <si>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</si>
  <si>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</si>
  <si>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</si>
  <si>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</si>
  <si>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</si>
  <si>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</si>
  <si>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</si>
  <si>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</si>
  <si>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</si>
  <si>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</si>
  <si>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</si>
  <si>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</si>
  <si>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</si>
  <si>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</si>
  <si>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</si>
  <si>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</si>
  <si>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</si>
  <si>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</si>
  <si>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</si>
  <si>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</si>
  <si>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</si>
  <si>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</si>
  <si>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</si>
  <si>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</si>
  <si>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</si>
  <si>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</si>
  <si>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</si>
  <si>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</si>
  <si>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</si>
  <si>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</si>
  <si>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</si>
  <si>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</si>
  <si>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</si>
  <si>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</si>
  <si>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</si>
  <si>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</si>
  <si>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</si>
  <si>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</si>
  <si>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</si>
  <si>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</si>
  <si>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</si>
  <si>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</si>
  <si>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</si>
  <si>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</si>
  <si>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</si>
  <si>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</si>
  <si>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</si>
  <si>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</si>
  <si>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</si>
  <si>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</si>
  <si>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</si>
  <si>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</si>
  <si>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</si>
  <si>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</si>
  <si>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</si>
  <si>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</si>
  <si>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</si>
  <si>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</si>
  <si>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</si>
  <si>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</si>
  <si>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</si>
  <si>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</si>
  <si>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</si>
  <si>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</si>
  <si>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</si>
  <si>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</si>
  <si>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</si>
  <si>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</si>
  <si>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</si>
  <si>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</si>
  <si>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</si>
  <si>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</si>
  <si>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</si>
  <si>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</si>
  <si>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</si>
  <si>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</si>
  <si>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</si>
  <si>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</si>
  <si>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</si>
  <si>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</si>
  <si>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</si>
  <si>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</si>
  <si>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</si>
  <si>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</si>
  <si>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</si>
  <si>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</si>
  <si>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</si>
  <si>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</si>
  <si>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</si>
  <si>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</si>
  <si>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</si>
  <si>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</si>
  <si>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</si>
  <si>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</si>
  <si>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</si>
  <si>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</si>
  <si>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</si>
  <si>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</si>
  <si>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</si>
  <si>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</si>
  <si>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</si>
  <si>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</si>
  <si>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</si>
  <si>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</si>
  <si>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</si>
  <si>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</si>
  <si>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</si>
  <si>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</si>
  <si>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</si>
  <si>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</si>
  <si>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</si>
  <si>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</si>
  <si>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</si>
  <si>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</si>
  <si>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</si>
  <si>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</si>
  <si>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</si>
  <si>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</si>
  <si>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</si>
  <si>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</si>
  <si>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</si>
  <si>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</si>
  <si>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</si>
  <si>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</si>
  <si>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</si>
  <si>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</si>
  <si>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</si>
  <si>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</si>
  <si>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</si>
  <si>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</si>
  <si>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</si>
  <si>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</si>
  <si>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</si>
  <si>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</si>
  <si>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</si>
  <si>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</si>
  <si>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</si>
  <si>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</si>
  <si>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</si>
  <si>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</si>
  <si>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</si>
  <si>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</si>
  <si>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</si>
  <si>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</si>
  <si>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</si>
  <si>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</si>
  <si>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</si>
  <si>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</si>
  <si>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</si>
  <si>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</si>
  <si>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</si>
  <si>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</si>
  <si>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</si>
  <si>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</si>
  <si>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</si>
  <si>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</si>
  <si>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</si>
  <si>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</si>
  <si>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</si>
  <si>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</si>
  <si>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</si>
  <si>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</si>
  <si>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</si>
  <si>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</si>
  <si>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</si>
  <si>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</si>
  <si>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</si>
  <si>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</si>
  <si>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</si>
  <si>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</si>
  <si>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</si>
  <si>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</si>
  <si>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</si>
  <si>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</si>
  <si>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</si>
  <si>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</si>
  <si>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</si>
  <si>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</si>
  <si>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</si>
  <si>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</si>
  <si>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</si>
  <si>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</si>
  <si>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</si>
  <si>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</si>
  <si>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</si>
  <si>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</si>
  <si>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</si>
  <si>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</si>
  <si>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</si>
  <si>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</si>
  <si>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</si>
  <si>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</si>
  <si>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</si>
  <si>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</si>
  <si>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</si>
  <si>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</si>
  <si>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</si>
  <si>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</si>
  <si>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</si>
  <si>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</si>
  <si>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</si>
  <si>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</si>
  <si>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</si>
  <si>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</si>
  <si>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</si>
  <si>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</si>
  <si>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</si>
  <si>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</si>
  <si>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</si>
  <si>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</si>
  <si>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</si>
  <si>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</si>
  <si>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</si>
  <si>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</si>
  <si>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</si>
  <si>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</si>
  <si>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</si>
  <si>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</si>
  <si>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</si>
  <si>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</si>
  <si>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</si>
  <si>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</si>
  <si>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</si>
  <si>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</si>
  <si>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</si>
  <si>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</si>
  <si>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</si>
  <si>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</si>
  <si>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</si>
  <si>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</si>
  <si>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</si>
  <si>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</si>
  <si>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</si>
  <si>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</si>
  <si>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</si>
  <si>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</si>
  <si>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</si>
  <si>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</si>
  <si>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</si>
  <si>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</si>
  <si>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</si>
  <si>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</si>
  <si>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</si>
  <si>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</si>
  <si>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</si>
  <si>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</si>
  <si>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</si>
  <si>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</si>
  <si>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</si>
  <si>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</si>
  <si>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</si>
  <si>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</si>
  <si>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</si>
  <si>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</si>
  <si>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</si>
  <si>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</si>
  <si>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</si>
  <si>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</si>
  <si>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</si>
  <si>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</si>
  <si>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</si>
  <si>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</si>
  <si>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</si>
  <si>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</si>
  <si>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</si>
  <si>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</si>
  <si>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</si>
  <si>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</si>
  <si>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</si>
  <si>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</si>
  <si>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</si>
  <si>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</si>
  <si>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</si>
  <si>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</si>
  <si>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</si>
  <si>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</si>
  <si>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</si>
  <si>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</si>
  <si>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</si>
  <si>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</si>
  <si>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</si>
  <si>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</si>
  <si>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</si>
  <si>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</si>
  <si>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</si>
  <si>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</si>
  <si>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</si>
  <si>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</si>
  <si>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</si>
  <si>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</si>
  <si>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</si>
  <si>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</si>
  <si>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</si>
  <si>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</si>
  <si>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</si>
  <si>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</si>
  <si>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</si>
  <si>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</si>
  <si>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</si>
  <si>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</si>
  <si>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</si>
  <si>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</si>
  <si>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</si>
  <si>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</si>
  <si>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</si>
  <si>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</si>
  <si>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</si>
  <si>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</si>
  <si>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</si>
  <si>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</si>
  <si>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</si>
  <si>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</si>
  <si>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</si>
  <si>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</si>
  <si>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</si>
  <si>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</si>
  <si>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</si>
  <si>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</si>
  <si>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</si>
  <si>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</si>
  <si>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</si>
  <si>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</si>
  <si>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</si>
  <si>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</si>
  <si>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</si>
  <si>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</si>
  <si>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</si>
  <si>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</si>
  <si>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</si>
  <si>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</si>
  <si>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</si>
  <si>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</si>
  <si>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</si>
  <si>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</si>
  <si>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</si>
  <si>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</si>
  <si>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</si>
  <si>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</si>
  <si>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</si>
  <si>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</si>
  <si>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</si>
  <si>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</si>
  <si>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</si>
  <si>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</si>
  <si>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</si>
  <si>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</si>
  <si>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</si>
  <si>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</si>
  <si>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</si>
  <si>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</si>
  <si>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</si>
  <si>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</si>
  <si>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</si>
  <si>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</si>
  <si>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</si>
  <si>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</si>
  <si>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</si>
  <si>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</si>
  <si>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</si>
  <si>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</si>
  <si>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</si>
  <si>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</si>
  <si>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</si>
  <si>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</si>
  <si>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</si>
  <si>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</si>
  <si>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</si>
  <si>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</si>
  <si>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</si>
  <si>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</si>
  <si>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</si>
  <si>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</si>
  <si>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</si>
  <si>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</si>
  <si>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</si>
  <si>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</si>
  <si>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</si>
  <si>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</si>
  <si>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</si>
  <si>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</si>
  <si>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</si>
  <si>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</si>
  <si>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</si>
  <si>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</si>
  <si>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</si>
  <si>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</si>
  <si>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</si>
  <si>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</si>
  <si>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</si>
  <si>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</si>
  <si>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</si>
  <si>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</si>
  <si>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</si>
  <si>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</si>
  <si>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</si>
  <si>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</si>
  <si>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</si>
  <si>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</si>
  <si>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</si>
  <si>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</si>
  <si>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</si>
  <si>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</si>
  <si>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</si>
  <si>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</si>
  <si>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</si>
  <si>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</si>
  <si>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</si>
  <si>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</si>
  <si>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</si>
  <si>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</si>
  <si>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</si>
  <si>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</si>
  <si>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</si>
  <si>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</si>
  <si>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</si>
  <si>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</si>
  <si>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</si>
  <si>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</si>
  <si>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</si>
  <si>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</si>
  <si>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</si>
  <si>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</si>
  <si>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</si>
  <si>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</si>
  <si>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</si>
  <si>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</si>
  <si>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</si>
  <si>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</si>
  <si>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</si>
  <si>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</si>
  <si>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</si>
  <si>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</si>
  <si>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</si>
  <si>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</si>
  <si>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</si>
  <si>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</si>
  <si>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</si>
  <si>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</si>
  <si>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</si>
  <si>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</si>
  <si>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</si>
  <si>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</si>
  <si>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</si>
  <si>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</si>
  <si>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</si>
  <si>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</si>
  <si>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</si>
  <si>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</si>
  <si>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</si>
  <si>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</si>
  <si>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</si>
  <si>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</si>
  <si>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</si>
  <si>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</si>
  <si>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</si>
  <si>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</si>
  <si>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</si>
  <si>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</si>
  <si>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</si>
  <si>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</si>
  <si>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</si>
  <si>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</si>
  <si>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</si>
  <si>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</si>
  <si>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</si>
  <si>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</si>
  <si>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</si>
  <si>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</si>
  <si>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</si>
  <si>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</si>
  <si>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</si>
  <si>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</si>
  <si>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</si>
  <si>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</si>
  <si>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</si>
  <si>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</si>
  <si>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</si>
  <si>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</si>
  <si>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</si>
  <si>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</si>
  <si>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</si>
  <si>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</si>
  <si>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</si>
  <si>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</si>
  <si>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</si>
  <si>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</si>
  <si>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</si>
  <si>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</si>
  <si>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</si>
  <si>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</si>
  <si>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</si>
  <si>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</si>
  <si>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</si>
  <si>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</si>
  <si>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</si>
  <si>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</si>
  <si>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</si>
  <si>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</si>
  <si>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</si>
  <si>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</si>
  <si>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</si>
  <si>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</si>
  <si>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</si>
  <si>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</si>
  <si>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</si>
  <si>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</si>
  <si>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</si>
  <si>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</si>
  <si>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</si>
  <si>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</si>
  <si>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</si>
  <si>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</si>
  <si>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</si>
  <si>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</si>
  <si>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</si>
  <si>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</si>
  <si>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</si>
  <si>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</si>
  <si>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</si>
  <si>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</si>
  <si>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</si>
  <si>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</si>
  <si>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</si>
  <si>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</si>
  <si>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</si>
  <si>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</si>
  <si>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</si>
  <si>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</si>
  <si>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</si>
  <si>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</si>
  <si>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</si>
  <si>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</si>
  <si>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</si>
  <si>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</si>
  <si>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</si>
  <si>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</si>
  <si>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</si>
  <si>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</si>
  <si>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</si>
  <si>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</si>
  <si>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</si>
  <si>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</si>
  <si>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</si>
  <si>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</si>
  <si>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</si>
  <si>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</si>
  <si>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</si>
  <si>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</si>
  <si>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</si>
  <si>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</si>
  <si>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</si>
  <si>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</si>
  <si>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</si>
  <si>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</si>
  <si>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</si>
  <si>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</si>
  <si>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</si>
  <si>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</si>
  <si>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</si>
  <si>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</si>
  <si>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</si>
  <si>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</si>
  <si>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</si>
  <si>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</si>
  <si>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</si>
  <si>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</si>
  <si>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</si>
  <si>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</si>
  <si>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</si>
  <si>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</si>
  <si>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</si>
  <si>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</si>
  <si>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</si>
  <si>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</si>
  <si>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</si>
  <si>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</si>
  <si>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</si>
  <si>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</si>
  <si>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</si>
  <si>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</si>
  <si>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</si>
  <si>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</si>
  <si>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</si>
  <si>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</si>
  <si>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</si>
  <si>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</si>
  <si>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</si>
  <si>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</si>
  <si>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</si>
  <si>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</si>
  <si>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</si>
  <si>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</si>
  <si>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</si>
  <si>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</si>
  <si>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</si>
  <si>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</si>
  <si>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</si>
  <si>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</si>
  <si>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</si>
  <si>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</si>
  <si>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</si>
  <si>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</si>
  <si>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</si>
  <si>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</si>
  <si>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</si>
  <si>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</si>
  <si>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</si>
  <si>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</si>
  <si>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</si>
  <si>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</si>
  <si>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</si>
  <si>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</si>
  <si>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</si>
  <si>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</si>
  <si>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</si>
  <si>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</si>
  <si>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</si>
  <si>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</si>
  <si>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</si>
  <si>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</si>
  <si>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</si>
  <si>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</si>
  <si>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</si>
  <si>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</si>
  <si>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</si>
  <si>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</si>
  <si>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</si>
  <si>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</si>
  <si>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</si>
  <si>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</si>
  <si>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</si>
  <si>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</si>
  <si>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</si>
  <si>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</si>
  <si>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</si>
  <si>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</si>
  <si>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</si>
  <si>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</si>
  <si>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</si>
  <si>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</si>
  <si>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</si>
  <si>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</si>
  <si>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</si>
  <si>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</si>
  <si>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</si>
  <si>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</si>
  <si>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</si>
  <si>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</si>
  <si>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</si>
  <si>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</si>
  <si>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</si>
  <si>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</si>
  <si>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</si>
  <si>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</si>
  <si>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</si>
  <si>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</si>
  <si>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</si>
  <si>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</si>
  <si>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</si>
  <si>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</si>
  <si>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</si>
  <si>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</si>
  <si>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</si>
  <si>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</si>
  <si>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</si>
  <si>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</si>
  <si>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</si>
  <si>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</si>
  <si>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</si>
  <si>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</si>
  <si>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</si>
  <si>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</si>
  <si>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</si>
  <si>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</si>
  <si>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</si>
  <si>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</si>
  <si>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</si>
  <si>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</si>
  <si>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</si>
  <si>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</si>
  <si>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</si>
  <si>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</si>
  <si>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</si>
  <si>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</si>
  <si>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</si>
  <si>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</si>
  <si>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</si>
  <si>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</si>
  <si>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</si>
  <si>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</si>
  <si>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</si>
  <si>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</si>
  <si>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</si>
  <si>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</si>
  <si>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</si>
  <si>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</si>
  <si>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</si>
  <si>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</si>
  <si>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</si>
  <si>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</si>
  <si>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</si>
  <si>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</si>
  <si>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</si>
  <si>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</si>
  <si>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</si>
  <si>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</si>
  <si>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</si>
  <si>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</si>
  <si>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</si>
  <si>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</si>
  <si>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</si>
  <si>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</si>
  <si>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</si>
  <si>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</si>
  <si>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</si>
  <si>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</si>
  <si>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</si>
  <si>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</si>
  <si>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</si>
  <si>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</si>
  <si>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</si>
  <si>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</si>
  <si>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</si>
  <si>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</si>
  <si>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</si>
  <si>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</si>
  <si>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</si>
  <si>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</si>
  <si>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</si>
  <si>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</si>
  <si>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</si>
  <si>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</si>
  <si>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</si>
  <si>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</si>
  <si>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</si>
  <si>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</si>
  <si>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</si>
  <si>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</si>
  <si>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</si>
  <si>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</si>
  <si>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</si>
  <si>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</si>
  <si>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</si>
  <si>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</si>
  <si>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</si>
  <si>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</si>
  <si>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</si>
  <si>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</si>
  <si>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</si>
  <si>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</si>
  <si>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</si>
  <si>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</si>
  <si>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</si>
  <si>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</si>
  <si>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</si>
  <si>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</si>
  <si>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</si>
  <si>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</si>
  <si>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</si>
  <si>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</si>
  <si>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</si>
  <si>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</si>
  <si>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</si>
  <si>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</si>
  <si>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</si>
  <si>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</si>
  <si>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</si>
  <si>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</si>
  <si>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</si>
  <si>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</si>
  <si>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</si>
  <si>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</si>
  <si>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</si>
  <si>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</si>
  <si>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</si>
  <si>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</si>
  <si>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</si>
  <si>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</si>
  <si>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</si>
  <si>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</si>
  <si>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</si>
  <si>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</si>
  <si>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</si>
  <si>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</si>
  <si>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</si>
  <si>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</si>
  <si>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</si>
  <si>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</si>
  <si>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</si>
  <si>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</si>
  <si>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</si>
  <si>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</si>
  <si>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</si>
  <si>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</si>
  <si>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</si>
  <si>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</si>
  <si>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</si>
  <si>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</si>
  <si>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</si>
  <si>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</si>
  <si>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</si>
  <si>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</si>
  <si>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</si>
  <si>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</si>
  <si>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</si>
  <si>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</si>
  <si>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</si>
  <si>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</si>
  <si>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</si>
  <si>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</si>
  <si>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</si>
  <si>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</si>
  <si>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</si>
  <si>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</si>
  <si>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</si>
  <si>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</si>
  <si>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</si>
  <si>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</si>
  <si>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</si>
  <si>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</si>
  <si>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</si>
  <si>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</si>
  <si>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</si>
  <si>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</si>
  <si>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</si>
  <si>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</si>
  <si>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</si>
  <si>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</si>
  <si>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</si>
  <si>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</si>
  <si>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</si>
  <si>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</si>
  <si>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</si>
  <si>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</si>
  <si>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</si>
  <si>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</si>
  <si>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</si>
  <si>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</si>
  <si>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</si>
  <si>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</si>
  <si>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</si>
  <si>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</si>
  <si>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</si>
  <si>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</si>
  <si>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</si>
  <si>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</si>
  <si>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</si>
  <si>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</si>
  <si>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</si>
  <si>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</si>
  <si>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</si>
  <si>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</si>
  <si>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</si>
  <si>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</si>
  <si>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</si>
  <si>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</si>
  <si>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</si>
  <si>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</si>
  <si>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</si>
  <si>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</si>
  <si>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</si>
  <si>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</si>
  <si>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</si>
  <si>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</si>
  <si>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</si>
  <si>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</si>
  <si>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</si>
  <si>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</si>
  <si>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</si>
  <si>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</si>
  <si>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</si>
  <si>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</si>
  <si>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</si>
  <si>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</si>
  <si>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</si>
  <si>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</si>
  <si>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</si>
  <si>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</si>
  <si>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</si>
  <si>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</si>
  <si>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</si>
  <si>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</si>
  <si>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</si>
  <si>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</si>
  <si>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</si>
  <si>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</si>
  <si>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</si>
  <si>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</si>
  <si>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</si>
  <si>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</si>
  <si>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</si>
  <si>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</si>
  <si>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</si>
  <si>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</si>
  <si>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</si>
  <si>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</si>
  <si>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</si>
  <si>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</si>
  <si>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</si>
  <si>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</si>
  <si>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</si>
  <si>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</si>
  <si>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</si>
  <si>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</si>
  <si>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</si>
  <si>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</si>
  <si>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</si>
  <si>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</si>
  <si>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</si>
  <si>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</si>
  <si>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</si>
  <si>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</si>
  <si>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</si>
  <si>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</si>
  <si>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</si>
  <si>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</si>
  <si>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</si>
  <si>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</si>
  <si>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</si>
  <si>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</si>
  <si>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</si>
  <si>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</si>
  <si>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</si>
  <si>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</si>
  <si>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</si>
  <si>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</si>
  <si>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</si>
  <si>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</si>
  <si>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</si>
  <si>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</si>
  <si>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</si>
  <si>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</si>
  <si>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</si>
  <si>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</si>
  <si>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</si>
  <si>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</si>
  <si>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</si>
  <si>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</si>
  <si>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</si>
  <si>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</si>
  <si>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</si>
  <si>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</si>
  <si>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</si>
  <si>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</si>
  <si>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</si>
  <si>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</si>
  <si>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</si>
  <si>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</si>
  <si>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</si>
  <si>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</si>
  <si>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</si>
  <si>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</si>
  <si>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</si>
  <si>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</si>
  <si>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</si>
  <si>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</si>
  <si>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</si>
  <si>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</si>
  <si>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</si>
  <si>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</si>
  <si>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</si>
  <si>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</si>
  <si>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</si>
  <si>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</si>
  <si>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</si>
  <si>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</si>
  <si>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</si>
  <si>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</si>
  <si>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</si>
  <si>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</si>
  <si>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</si>
  <si>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</si>
  <si>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</si>
  <si>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</si>
  <si>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</si>
  <si>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</si>
  <si>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</si>
  <si>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</si>
  <si>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</si>
  <si>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</si>
  <si>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</si>
  <si>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</si>
  <si>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</si>
  <si>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</si>
  <si>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</si>
  <si>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</si>
  <si>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</si>
  <si>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</si>
  <si>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</si>
  <si>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</si>
  <si>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</si>
  <si>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</si>
  <si>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</si>
  <si>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</si>
  <si>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</si>
  <si>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</si>
  <si>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</si>
  <si>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</si>
  <si>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</si>
  <si>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</si>
  <si>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</si>
  <si>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</si>
  <si>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</si>
  <si>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</si>
  <si>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</si>
  <si>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</si>
  <si>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</si>
  <si>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</si>
  <si>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</si>
  <si>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</si>
  <si>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</si>
  <si>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</si>
  <si>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</si>
  <si>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</si>
  <si>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</si>
  <si>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</si>
  <si>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</si>
  <si>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</si>
  <si>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</si>
  <si>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</si>
  <si>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</si>
  <si>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</si>
  <si>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</si>
  <si>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</si>
  <si>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</si>
  <si>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</si>
  <si>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</si>
  <si>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</si>
  <si>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</si>
  <si>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</si>
  <si>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</si>
  <si>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</si>
  <si>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</si>
  <si>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</si>
  <si>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</si>
  <si>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</si>
  <si>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</si>
  <si>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</si>
  <si>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</si>
  <si>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</si>
  <si>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</si>
  <si>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</si>
  <si>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</si>
  <si>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</si>
  <si>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</si>
  <si>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</si>
  <si>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</si>
  <si>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</si>
  <si>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</si>
  <si>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</si>
  <si>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</si>
  <si>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</si>
  <si>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</si>
  <si>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</si>
  <si>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</si>
  <si>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</si>
  <si>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</si>
  <si>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</si>
  <si>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</si>
  <si>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</si>
  <si>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</si>
  <si>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</si>
  <si>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</si>
  <si>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</si>
  <si>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</si>
  <si>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</si>
  <si>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</si>
  <si>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</si>
  <si>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</si>
  <si>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</si>
  <si>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</si>
  <si>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</si>
  <si>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</si>
  <si>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</si>
  <si>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</si>
  <si>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</si>
  <si>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</si>
  <si>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</si>
  <si>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</si>
  <si>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</si>
  <si>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</si>
  <si>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</si>
  <si>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</si>
  <si>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</si>
  <si>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</si>
  <si>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</si>
  <si>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</si>
  <si>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</si>
  <si>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</si>
  <si>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</si>
  <si>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</si>
  <si>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</si>
  <si>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</si>
  <si>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</si>
  <si>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</si>
  <si>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</si>
  <si>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</si>
  <si>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</si>
  <si>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</si>
  <si>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</si>
  <si>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</si>
  <si>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</si>
  <si>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</si>
  <si>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</si>
  <si>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</si>
  <si>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</si>
  <si>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</si>
  <si>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</si>
  <si>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</si>
  <si>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</si>
  <si>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</si>
  <si>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</si>
  <si>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</si>
  <si>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</si>
  <si>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</si>
  <si>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</si>
  <si>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</si>
  <si>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</si>
  <si>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</si>
  <si>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</si>
  <si>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</si>
  <si>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</si>
  <si>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</si>
  <si>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</si>
  <si>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</si>
  <si>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</si>
  <si>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</si>
  <si>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</si>
  <si>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</si>
  <si>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</si>
  <si>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</si>
  <si>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</si>
  <si>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</si>
  <si>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</si>
  <si>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</si>
  <si>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</si>
  <si>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</si>
  <si>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</si>
  <si>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</si>
  <si>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</si>
  <si>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</si>
  <si>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</si>
  <si>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</si>
  <si>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</si>
  <si>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</si>
  <si>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</si>
  <si>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</si>
  <si>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</si>
  <si>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</si>
  <si>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</si>
  <si>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</si>
  <si>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</si>
  <si>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</si>
  <si>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</si>
  <si>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</si>
  <si>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</si>
  <si>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</si>
  <si>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</si>
  <si>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</si>
  <si>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</si>
  <si>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</si>
  <si>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</si>
  <si>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</si>
  <si>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</si>
  <si>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</si>
  <si>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</si>
  <si>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</si>
  <si>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</si>
  <si>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</si>
  <si>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</si>
  <si>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</si>
  <si>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</si>
  <si>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</si>
  <si>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</si>
  <si>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</si>
  <si>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</si>
  <si>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</si>
  <si>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</si>
  <si>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</si>
  <si>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</si>
  <si>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</si>
  <si>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</si>
  <si>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</si>
  <si>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</si>
  <si>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</si>
  <si>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</si>
  <si>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</si>
  <si>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</si>
  <si>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</si>
  <si>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</si>
  <si>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</si>
  <si>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</si>
  <si>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</si>
  <si>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</si>
  <si>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</si>
  <si>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</si>
  <si>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</si>
  <si>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</si>
  <si>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</si>
  <si>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</si>
  <si>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</si>
  <si>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</si>
  <si>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</si>
  <si>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</si>
  <si>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</si>
  <si>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</si>
  <si>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</si>
  <si>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</si>
  <si>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</si>
  <si>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</si>
  <si>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</si>
  <si>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</si>
  <si>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</si>
  <si>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</si>
  <si>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</si>
  <si>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</si>
  <si>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</si>
  <si>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</si>
  <si>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</si>
  <si>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</si>
  <si>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</si>
  <si>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</si>
  <si>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</si>
  <si>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</si>
  <si>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</si>
  <si>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</si>
  <si>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</si>
  <si>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</si>
  <si>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</si>
  <si>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</si>
  <si>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</si>
  <si>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</si>
  <si>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</si>
  <si>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</si>
  <si>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</si>
  <si>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</si>
  <si>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</si>
  <si>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</si>
  <si>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</si>
  <si>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</si>
  <si>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</si>
  <si>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</si>
  <si>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</si>
  <si>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</si>
  <si>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</si>
  <si>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</si>
  <si>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</si>
  <si>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</si>
  <si>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</si>
  <si>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</si>
  <si>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</si>
  <si>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</si>
  <si>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</si>
  <si>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</si>
  <si>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</si>
  <si>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</si>
  <si>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</si>
  <si>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</si>
  <si>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</si>
  <si>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</si>
  <si>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</si>
  <si>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</si>
  <si>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</si>
  <si>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</si>
  <si>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</si>
  <si>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</si>
  <si>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</si>
  <si>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</si>
  <si>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</si>
  <si>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</si>
  <si>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</si>
  <si>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</si>
  <si>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</si>
  <si>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</si>
  <si>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</si>
  <si>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</si>
  <si>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</si>
  <si>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</si>
  <si>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</si>
  <si>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</si>
  <si>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</si>
  <si>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</si>
  <si>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</si>
  <si>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</si>
  <si>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</si>
  <si>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</si>
  <si>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</si>
  <si>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</si>
  <si>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</si>
  <si>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</si>
  <si>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</si>
  <si>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</si>
  <si>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</si>
  <si>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</si>
  <si>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</si>
  <si>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</si>
  <si>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</si>
  <si>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</si>
  <si>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</si>
  <si>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</si>
  <si>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</si>
  <si>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</si>
  <si>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</si>
  <si>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</si>
  <si>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</si>
  <si>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</si>
  <si>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</si>
  <si>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</si>
  <si>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</si>
  <si>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</si>
  <si>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</si>
  <si>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</si>
  <si>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</si>
  <si>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</si>
  <si>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</si>
  <si>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</si>
  <si>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</si>
  <si>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</si>
  <si>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</si>
  <si>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</si>
  <si>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</si>
  <si>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</si>
  <si>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</si>
  <si>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</si>
  <si>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</si>
  <si>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</si>
  <si>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</si>
  <si>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</si>
  <si>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</si>
  <si>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</si>
  <si>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</si>
  <si>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</si>
  <si>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</si>
  <si>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</si>
  <si>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</si>
  <si>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</si>
  <si>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</si>
  <si>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</si>
  <si>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</si>
  <si>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</si>
  <si>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</si>
  <si>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</si>
  <si>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</si>
  <si>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</si>
  <si>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</si>
  <si>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</si>
  <si>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</si>
  <si>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</si>
  <si>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</si>
  <si>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</si>
  <si>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</si>
  <si>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</si>
  <si>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</si>
  <si>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</si>
  <si>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</si>
  <si>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</si>
  <si>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</si>
  <si>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</si>
  <si>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</si>
  <si>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</si>
  <si>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</si>
  <si>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</si>
  <si>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</si>
  <si>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</si>
  <si>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</si>
  <si>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</si>
  <si>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</si>
  <si>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</si>
  <si>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</si>
  <si>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</si>
  <si>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</si>
  <si>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</si>
  <si>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</si>
  <si>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</si>
  <si>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</si>
  <si>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</si>
  <si>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</si>
  <si>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</si>
  <si>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</si>
  <si>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</si>
  <si>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</si>
  <si>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</si>
  <si>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</si>
  <si>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</si>
  <si>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</si>
  <si>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</si>
  <si>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</si>
  <si>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</si>
  <si>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</si>
  <si>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</si>
  <si>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</si>
  <si>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</si>
  <si>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</si>
  <si>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</si>
  <si>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</si>
  <si>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</si>
  <si>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</si>
  <si>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</si>
  <si>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</si>
  <si>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</si>
  <si>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</si>
  <si>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</si>
  <si>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</si>
  <si>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</si>
  <si>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</si>
  <si>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</si>
  <si>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</si>
  <si>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</si>
  <si>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</si>
  <si>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</si>
  <si>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</si>
  <si>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</si>
  <si>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</si>
  <si>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</si>
  <si>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</si>
  <si>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</si>
  <si>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</si>
  <si>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</si>
  <si>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</si>
  <si>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</si>
  <si>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</si>
  <si>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</si>
  <si>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</si>
  <si>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</si>
  <si>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</si>
  <si>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</si>
  <si>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</si>
  <si>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</si>
  <si>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</si>
  <si>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</si>
  <si>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</si>
  <si>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</si>
  <si>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</si>
  <si>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</si>
  <si>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</si>
  <si>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</si>
  <si>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</si>
  <si>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</si>
  <si>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</si>
  <si>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</si>
  <si>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</si>
  <si>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</si>
  <si>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</si>
  <si>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</si>
  <si>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</si>
  <si>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</si>
  <si>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</si>
  <si>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</si>
  <si>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</si>
  <si>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</si>
  <si>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</si>
  <si>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</si>
  <si>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</si>
  <si>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</si>
  <si>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</si>
  <si>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</si>
  <si>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</si>
  <si>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</si>
  <si>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</si>
  <si>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</si>
  <si>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</si>
  <si>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</si>
  <si>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</si>
  <si>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</si>
  <si>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</si>
  <si>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</si>
  <si>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</si>
  <si>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</si>
  <si>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</si>
  <si>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</si>
  <si>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</si>
  <si>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</si>
  <si>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</si>
  <si>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</si>
  <si>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</si>
  <si>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</si>
  <si>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</si>
  <si>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</si>
  <si>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</si>
  <si>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</si>
  <si>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</si>
  <si>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</si>
  <si>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</si>
  <si>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</si>
  <si>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</si>
  <si>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</si>
  <si>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</si>
  <si>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</si>
  <si>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</si>
  <si>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</si>
  <si>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</si>
  <si>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</si>
  <si>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</si>
  <si>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</si>
  <si>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</si>
  <si>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</si>
  <si>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</si>
  <si>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</si>
  <si>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</si>
  <si>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</si>
  <si>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</si>
  <si>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</si>
  <si>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</si>
  <si>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</si>
  <si>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</si>
  <si>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</si>
  <si>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</si>
  <si>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</si>
  <si>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</si>
  <si>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</si>
  <si>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</si>
  <si>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</si>
  <si>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</si>
  <si>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</si>
  <si>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</si>
  <si>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</si>
  <si>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</si>
  <si>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</si>
  <si>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</si>
  <si>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</si>
  <si>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</si>
  <si>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</si>
  <si>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</si>
  <si>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</si>
  <si>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</si>
  <si>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</si>
  <si>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</si>
  <si>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</si>
  <si>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</si>
  <si>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</si>
  <si>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</si>
  <si>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</si>
  <si>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</si>
  <si>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</si>
  <si>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</si>
  <si>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</si>
  <si>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</si>
  <si>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</si>
  <si>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</si>
  <si>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</si>
  <si>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</si>
  <si>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</si>
  <si>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</si>
  <si>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</si>
  <si>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</si>
  <si>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</si>
  <si>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</si>
  <si>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</si>
  <si>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</si>
  <si>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</si>
  <si>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</si>
  <si>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</si>
  <si>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</si>
  <si>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</si>
  <si>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</si>
  <si>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</si>
  <si>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</si>
  <si>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</si>
  <si>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</si>
  <si>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</si>
  <si>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</si>
  <si>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</si>
  <si>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</si>
  <si>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</si>
  <si>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</si>
  <si>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</si>
  <si>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</si>
  <si>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</si>
  <si>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</si>
  <si>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</si>
  <si>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</si>
  <si>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</si>
  <si>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</si>
  <si>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</si>
  <si>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</si>
  <si>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</si>
  <si>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</si>
  <si>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</si>
  <si>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</si>
  <si>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</si>
  <si>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</si>
  <si>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</si>
  <si>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</si>
  <si>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</si>
  <si>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</si>
  <si>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</si>
  <si>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</si>
  <si>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</si>
  <si>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</si>
  <si>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</si>
  <si>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</si>
  <si>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</si>
  <si>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</si>
  <si>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</si>
  <si>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</si>
  <si>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</si>
  <si>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</si>
  <si>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</si>
  <si>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</si>
  <si>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</si>
  <si>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</si>
  <si>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</si>
  <si>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</si>
  <si>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</si>
  <si>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</si>
  <si>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</si>
  <si>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</si>
  <si>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</si>
  <si>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</si>
  <si>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</si>
  <si>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</si>
  <si>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</si>
  <si>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</si>
  <si>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</si>
  <si>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</si>
  <si>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</si>
  <si>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</si>
  <si>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</si>
  <si>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</si>
  <si>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</si>
  <si>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</si>
  <si>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</si>
  <si>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</si>
  <si>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</si>
  <si>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</si>
  <si>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</si>
  <si>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</si>
  <si>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</si>
  <si>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</si>
  <si>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</si>
  <si>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</si>
  <si>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</si>
  <si>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</si>
  <si>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</si>
  <si>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</si>
  <si>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</si>
  <si>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</si>
  <si>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</si>
  <si>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</si>
  <si>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</si>
  <si>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</si>
  <si>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</si>
  <si>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</si>
  <si>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</si>
  <si>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</si>
  <si>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</si>
  <si>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</si>
  <si>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</si>
  <si>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</si>
  <si>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</si>
  <si>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</si>
  <si>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</si>
  <si>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</si>
  <si>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</si>
  <si>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</si>
  <si>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</si>
  <si>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</si>
  <si>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</si>
  <si>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</si>
  <si>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</si>
  <si>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</si>
  <si>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</si>
  <si>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</si>
  <si>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</si>
  <si>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</si>
  <si>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</si>
  <si>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</si>
  <si>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</si>
  <si>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</si>
  <si>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</si>
  <si>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</si>
  <si>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</si>
  <si>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</si>
  <si>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</si>
  <si>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</si>
  <si>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</si>
  <si>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</si>
  <si>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</si>
  <si>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</si>
  <si>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</si>
  <si>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</si>
  <si>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</si>
  <si>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</si>
  <si>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</si>
  <si>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</si>
  <si>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</si>
  <si>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</si>
  <si>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</si>
  <si>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</si>
  <si>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</si>
  <si>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</si>
  <si>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</si>
  <si>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</si>
  <si>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</si>
  <si>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</si>
  <si>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</si>
  <si>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</si>
  <si>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</si>
  <si>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</si>
  <si>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</si>
  <si>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</si>
  <si>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</si>
  <si>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</si>
  <si>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</si>
  <si>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</si>
  <si>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</si>
  <si>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</si>
  <si>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</si>
  <si>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</si>
  <si>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</si>
  <si>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</si>
  <si>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</si>
  <si>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</si>
  <si>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</si>
  <si>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</si>
  <si>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</si>
  <si>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</si>
  <si>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</si>
  <si>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</si>
  <si>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</si>
  <si>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</si>
  <si>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</si>
  <si>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</si>
  <si>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</si>
  <si>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</si>
  <si>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</si>
  <si>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</si>
  <si>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</si>
  <si>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</si>
  <si>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</si>
  <si>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</si>
  <si>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</si>
  <si>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</si>
  <si>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</si>
  <si>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</si>
  <si>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</si>
  <si>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</si>
  <si>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</si>
  <si>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</si>
  <si>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</si>
  <si>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</si>
  <si>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</si>
  <si>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</si>
  <si>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</si>
  <si>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</si>
  <si>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</si>
  <si>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</si>
  <si>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</si>
  <si>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</si>
  <si>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</si>
  <si>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</si>
  <si>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</si>
  <si>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</si>
  <si>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</si>
  <si>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</si>
  <si>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</si>
  <si>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</si>
  <si>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</si>
  <si>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</si>
  <si>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</si>
  <si>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</si>
  <si>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</si>
  <si>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</si>
  <si>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</si>
  <si>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</si>
  <si>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</si>
  <si>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</si>
  <si>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</si>
  <si>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</si>
  <si>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</si>
  <si>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</si>
  <si>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</si>
  <si>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</si>
  <si>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</si>
  <si>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</si>
  <si>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</si>
  <si>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</si>
  <si>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</si>
  <si>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</si>
  <si>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</si>
  <si>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</si>
  <si>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</si>
  <si>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</si>
  <si>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</si>
  <si>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</si>
  <si>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</si>
  <si>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</si>
  <si>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</si>
  <si>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</si>
  <si>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</si>
  <si>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</si>
  <si>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</si>
  <si>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</si>
  <si>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</si>
  <si>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</si>
  <si>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</si>
  <si>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</si>
  <si>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</si>
  <si>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</si>
  <si>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</si>
  <si>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</si>
  <si>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</si>
  <si>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</si>
  <si>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</si>
  <si>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</si>
  <si>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</si>
  <si>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</si>
  <si>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</si>
  <si>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</si>
  <si>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</si>
  <si>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</si>
  <si>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</si>
  <si>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</si>
  <si>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</si>
  <si>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</si>
  <si>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</si>
  <si>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</si>
  <si>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</si>
  <si>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</si>
  <si>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</si>
  <si>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</si>
  <si>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</si>
  <si>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</si>
  <si>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</si>
  <si>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</si>
  <si>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</si>
  <si>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</si>
  <si>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</si>
  <si>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</si>
  <si>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</si>
  <si>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</si>
  <si>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</si>
  <si>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</si>
  <si>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</si>
  <si>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</si>
  <si>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</si>
  <si>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</si>
  <si>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</si>
  <si>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</si>
  <si>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</si>
  <si>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</si>
  <si>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</si>
  <si>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</si>
  <si>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</si>
  <si>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</si>
  <si>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</si>
  <si>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</si>
  <si>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</si>
  <si>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</si>
  <si>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</si>
  <si>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</si>
  <si>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</si>
  <si>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</si>
  <si>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</si>
  <si>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</si>
  <si>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</si>
  <si>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</si>
  <si>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</si>
  <si>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</si>
  <si>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</si>
  <si>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</si>
  <si>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</si>
  <si>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</si>
  <si>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</si>
  <si>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</si>
  <si>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</si>
  <si>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</si>
  <si>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</si>
  <si>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</si>
  <si>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</si>
  <si>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</si>
  <si>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</si>
  <si>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</si>
  <si>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</si>
  <si>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</si>
  <si>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</si>
  <si>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</si>
  <si>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</si>
  <si>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</si>
  <si>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</si>
  <si>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</si>
  <si>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</si>
  <si>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</si>
  <si>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</si>
  <si>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</si>
  <si>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</si>
  <si>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</si>
  <si>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</si>
  <si>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</si>
  <si>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</si>
  <si>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</si>
  <si>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</si>
  <si>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</si>
  <si>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</si>
  <si>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</si>
  <si>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</si>
  <si>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</si>
  <si>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</si>
  <si>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</si>
  <si>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</si>
  <si>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</si>
  <si>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</si>
  <si>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</si>
  <si>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</si>
  <si>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</si>
  <si>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</si>
  <si>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</si>
  <si>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</si>
  <si>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</si>
  <si>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</si>
  <si>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</si>
  <si>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</si>
  <si>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</si>
  <si>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</si>
  <si>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</si>
  <si>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</si>
  <si>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</si>
  <si>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</si>
  <si>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</si>
  <si>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</si>
  <si>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</si>
  <si>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</si>
  <si>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</si>
  <si>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</si>
  <si>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</si>
  <si>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</si>
  <si>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</si>
  <si>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</si>
  <si>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</si>
  <si>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</si>
  <si>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</si>
  <si>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</si>
  <si>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</si>
  <si>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</si>
  <si>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</si>
  <si>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</si>
  <si>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</si>
  <si>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</si>
  <si>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</si>
  <si>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</si>
  <si>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</si>
  <si>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</si>
  <si>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</si>
  <si>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</si>
  <si>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</si>
  <si>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</si>
  <si>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</si>
  <si>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</si>
  <si>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</si>
  <si>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</si>
  <si>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</si>
  <si>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</si>
  <si>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</si>
  <si>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</si>
  <si>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</si>
  <si>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</si>
  <si>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</si>
  <si>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</si>
  <si>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</si>
  <si>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</si>
  <si>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</si>
  <si>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</si>
  <si>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</si>
  <si>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</si>
  <si>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</si>
  <si>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</si>
  <si>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</si>
  <si>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</si>
  <si>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</si>
  <si>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</si>
  <si>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</si>
  <si>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</si>
  <si>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</si>
  <si>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</si>
  <si>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</si>
  <si>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</si>
  <si>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</si>
  <si>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</si>
  <si>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</si>
  <si>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</si>
  <si>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</si>
  <si>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</si>
  <si>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</si>
  <si>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</si>
  <si>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</si>
  <si>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</si>
  <si>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</si>
  <si>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</si>
  <si>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</si>
  <si>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</si>
  <si>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</si>
  <si>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</si>
  <si>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</si>
  <si>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</si>
  <si>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</si>
  <si>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</si>
  <si>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</si>
  <si>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</si>
  <si>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</si>
  <si>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</si>
  <si>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</si>
  <si>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</si>
  <si>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</si>
  <si>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</si>
  <si>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</si>
  <si>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</si>
  <si>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</si>
  <si>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</si>
  <si>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</si>
  <si>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</si>
  <si>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</si>
  <si>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</si>
  <si>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</si>
  <si>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</si>
  <si>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</si>
  <si>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</si>
  <si>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</si>
  <si>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</si>
  <si>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</si>
  <si>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</si>
  <si>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</si>
  <si>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</si>
  <si>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</si>
  <si>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</si>
  <si>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</si>
  <si>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</si>
  <si>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</si>
  <si>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</si>
  <si>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</si>
  <si>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</si>
  <si>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</si>
  <si>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</si>
  <si>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</si>
  <si>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</si>
  <si>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</si>
  <si>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</si>
  <si>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</si>
  <si>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</si>
  <si>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</si>
  <si>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</si>
  <si>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</si>
  <si>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</si>
  <si>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</si>
  <si>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</si>
  <si>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</si>
  <si>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</si>
  <si>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</si>
  <si>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</si>
  <si>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</si>
  <si>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</si>
  <si>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</si>
  <si>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</si>
  <si>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</si>
  <si>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</si>
  <si>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</si>
  <si>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</si>
  <si>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</si>
  <si>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</si>
  <si>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</si>
  <si>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</si>
  <si>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</si>
  <si>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</si>
  <si>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</si>
  <si>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</si>
  <si>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</si>
  <si>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</si>
  <si>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</si>
  <si>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</si>
  <si>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</si>
  <si>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</si>
  <si>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</si>
  <si>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</si>
  <si>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</si>
  <si>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</si>
  <si>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</si>
  <si>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</si>
  <si>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</si>
  <si>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</si>
  <si>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</si>
  <si>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</si>
  <si>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</si>
  <si>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</si>
  <si>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</si>
  <si>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</si>
  <si>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</si>
  <si>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</si>
  <si>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</si>
  <si>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</si>
  <si>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</si>
  <si>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</si>
  <si>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</si>
  <si>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</si>
  <si>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</si>
  <si>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</si>
  <si>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</si>
  <si>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</si>
  <si>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</si>
  <si>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</si>
  <si>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</si>
  <si>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</si>
  <si>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</si>
  <si>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</si>
  <si>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</si>
  <si>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</si>
  <si>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</si>
  <si>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</si>
  <si>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</si>
  <si>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</si>
  <si>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</si>
  <si>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</si>
  <si>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</si>
  <si>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</si>
  <si>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</si>
  <si>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</si>
  <si>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</si>
  <si>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</si>
  <si>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</si>
  <si>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</si>
  <si>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</si>
  <si>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</si>
  <si>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</si>
  <si>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</si>
  <si>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</si>
  <si>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</si>
  <si>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</si>
  <si>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</si>
  <si>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</si>
  <si>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</si>
  <si>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</si>
  <si>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</si>
  <si>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</si>
  <si>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</si>
  <si>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</si>
  <si>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</si>
  <si>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</si>
  <si>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</si>
  <si>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</si>
  <si>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</si>
  <si>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</si>
  <si>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</si>
  <si>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</si>
  <si>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</si>
  <si>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</si>
  <si>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</si>
  <si>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</si>
  <si>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</si>
  <si>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</si>
  <si>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</si>
  <si>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</si>
  <si>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</si>
  <si>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</si>
  <si>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</si>
  <si>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</si>
  <si>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</si>
  <si>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</si>
  <si>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</si>
  <si>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</si>
  <si>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</si>
  <si>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</si>
  <si>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</si>
  <si>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</si>
  <si>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</si>
  <si>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</si>
  <si>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</si>
  <si>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</si>
  <si>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</si>
  <si>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</si>
  <si>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</si>
  <si>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</si>
  <si>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</si>
  <si>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</si>
  <si>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</si>
  <si>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</si>
  <si>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</si>
  <si>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</si>
  <si>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</si>
  <si>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</si>
  <si>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</si>
  <si>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</si>
  <si>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</si>
  <si>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</si>
  <si>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</si>
  <si>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</si>
  <si>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</si>
  <si>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</si>
  <si>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</si>
  <si>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</si>
  <si>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</si>
  <si>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</si>
  <si>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</si>
  <si>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</si>
  <si>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</si>
  <si>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</si>
  <si>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</si>
  <si>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</si>
  <si>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</si>
  <si>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</si>
  <si>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</si>
  <si>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</si>
  <si>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</si>
  <si>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</si>
  <si>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</si>
  <si>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</si>
  <si>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</si>
  <si>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</si>
  <si>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</si>
  <si>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</si>
  <si>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</si>
  <si>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</si>
  <si>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</si>
  <si>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</si>
  <si>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</si>
  <si>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</si>
  <si>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</si>
  <si>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</si>
  <si>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</si>
  <si>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</si>
  <si>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</si>
  <si>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</si>
  <si>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</si>
  <si>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</si>
  <si>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</si>
  <si>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</si>
  <si>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</si>
  <si>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</si>
  <si>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</si>
  <si>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</si>
  <si>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</si>
  <si>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</si>
  <si>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</si>
  <si>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</si>
  <si>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</si>
  <si>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</si>
  <si>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</si>
  <si>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</si>
  <si>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</si>
  <si>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</si>
  <si>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</si>
  <si>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</si>
  <si>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</si>
  <si>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</si>
  <si>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</si>
  <si>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</si>
  <si>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</si>
  <si>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</si>
  <si>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</si>
  <si>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</si>
  <si>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</si>
  <si>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</si>
  <si>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</si>
  <si>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</si>
  <si>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</si>
  <si>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</si>
  <si>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</si>
  <si>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</si>
  <si>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</si>
  <si>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</si>
  <si>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</si>
  <si>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</si>
  <si>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</si>
  <si>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</si>
  <si>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</si>
  <si>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</si>
  <si>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</si>
  <si>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</si>
  <si>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</si>
  <si>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</si>
  <si>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</si>
  <si>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</si>
  <si>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</si>
  <si>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</si>
  <si>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</si>
  <si>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</si>
  <si>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</si>
  <si>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</si>
  <si>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</si>
  <si>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</si>
  <si>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</si>
  <si>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</si>
  <si>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</si>
  <si>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</si>
  <si>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</si>
  <si>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</si>
  <si>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</si>
  <si>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</si>
  <si>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</si>
  <si>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</si>
  <si>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</si>
  <si>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</si>
  <si>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</si>
  <si>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</si>
  <si>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</si>
  <si>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</si>
  <si>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</si>
  <si>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</si>
  <si>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</si>
  <si>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</si>
  <si>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</si>
  <si>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</si>
  <si>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</si>
  <si>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</si>
  <si>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</si>
  <si>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</si>
  <si>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</si>
  <si>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</si>
  <si>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</si>
  <si>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</si>
  <si>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</si>
  <si>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</si>
  <si>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</si>
  <si>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</si>
  <si>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</si>
  <si>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</si>
  <si>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</si>
  <si>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</si>
  <si>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</si>
  <si>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</si>
  <si>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</si>
  <si>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</si>
  <si>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</si>
  <si>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</si>
  <si>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</si>
  <si>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</si>
  <si>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</si>
  <si>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</si>
  <si>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</si>
  <si>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</si>
  <si>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</si>
  <si>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</si>
  <si>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</si>
  <si>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</si>
  <si>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</si>
  <si>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</si>
  <si>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</si>
  <si>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</si>
  <si>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</si>
  <si>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</si>
  <si>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</si>
  <si>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</si>
  <si>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</si>
  <si>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</si>
  <si>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</si>
  <si>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</si>
  <si>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</si>
  <si>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</si>
  <si>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</si>
  <si>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</si>
  <si>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</si>
  <si>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</si>
  <si>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</si>
  <si>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</si>
  <si>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</si>
  <si>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</si>
  <si>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</si>
  <si>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</si>
  <si>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</si>
  <si>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</si>
  <si>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</si>
  <si>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</si>
  <si>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</si>
  <si>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</si>
  <si>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</si>
  <si>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</si>
  <si>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</si>
  <si>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</si>
  <si>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</si>
  <si>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</si>
  <si>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</si>
  <si>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</si>
  <si>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</si>
  <si>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</si>
  <si>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</si>
  <si>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</si>
  <si>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</si>
  <si>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</si>
  <si>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</si>
  <si>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</si>
  <si>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</si>
  <si>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</si>
  <si>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</si>
  <si>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</si>
  <si>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</si>
  <si>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</si>
  <si>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</si>
  <si>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</si>
  <si>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</si>
  <si>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</si>
  <si>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</si>
  <si>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</si>
  <si>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</si>
  <si>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</si>
  <si>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</si>
  <si>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</si>
  <si>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</si>
  <si>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</si>
  <si>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</si>
  <si>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</si>
  <si>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</si>
  <si>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</si>
  <si>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</si>
  <si>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</si>
  <si>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</si>
  <si>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</si>
  <si>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</si>
  <si>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</si>
  <si>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</si>
  <si>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</si>
  <si>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</si>
  <si>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</si>
  <si>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</si>
  <si>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</si>
  <si>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</si>
  <si>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</si>
  <si>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</si>
  <si>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</si>
  <si>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</si>
  <si>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</si>
  <si>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</si>
  <si>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</si>
  <si>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</si>
  <si>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</si>
  <si>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</si>
  <si>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</si>
  <si>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</si>
  <si>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</si>
  <si>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</si>
  <si>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</si>
  <si>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</si>
  <si>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</si>
  <si>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</si>
  <si>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</si>
  <si>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</si>
  <si>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</si>
  <si>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</si>
  <si>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</si>
  <si>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</si>
  <si>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</si>
  <si>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</si>
  <si>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</si>
  <si>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</si>
  <si>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</si>
  <si>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</si>
  <si>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</si>
  <si>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</si>
  <si>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</si>
  <si>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</si>
  <si>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</si>
  <si>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</si>
  <si>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</si>
  <si>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</si>
  <si>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</si>
  <si>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</si>
  <si>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</si>
  <si>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</si>
  <si>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</si>
  <si>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</si>
  <si>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</si>
  <si>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</si>
  <si>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</si>
  <si>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</si>
  <si>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</si>
  <si>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</si>
  <si>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</si>
  <si>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</si>
  <si>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</si>
  <si>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</si>
  <si>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</si>
  <si>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</si>
  <si>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</si>
  <si>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</si>
  <si>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</si>
  <si>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</si>
  <si>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</si>
  <si>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</si>
  <si>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</si>
  <si>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</si>
  <si>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</si>
  <si>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</si>
  <si>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</si>
  <si>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</si>
  <si>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</si>
  <si>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</si>
  <si>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</si>
  <si>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</si>
  <si>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</si>
  <si>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</si>
  <si>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</si>
  <si>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</si>
  <si>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</si>
  <si>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</si>
  <si>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</si>
  <si>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</si>
  <si>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</si>
  <si>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</si>
  <si>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</si>
  <si>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</si>
  <si>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</si>
  <si>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</si>
  <si>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</si>
  <si>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</si>
  <si>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</si>
  <si>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</si>
  <si>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</si>
  <si>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</si>
  <si>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</si>
  <si>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</si>
  <si>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</si>
  <si>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</si>
  <si>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</si>
  <si>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</si>
  <si>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</si>
  <si>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</si>
  <si>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</si>
  <si>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</si>
  <si>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</si>
  <si>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</si>
  <si>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</si>
  <si>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</si>
  <si>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</si>
  <si>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</si>
  <si>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</si>
  <si>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</si>
  <si>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</si>
  <si>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</si>
  <si>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</si>
  <si>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</si>
  <si>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</si>
  <si>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</si>
  <si>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</si>
  <si>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</si>
  <si>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</si>
  <si>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</si>
  <si>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</si>
  <si>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</si>
  <si>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</si>
  <si>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</si>
  <si>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</si>
  <si>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</si>
  <si>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</si>
  <si>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</si>
  <si>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</si>
  <si>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</si>
  <si>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</si>
  <si>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</si>
  <si>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</si>
  <si>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</si>
  <si>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</si>
  <si>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</si>
  <si>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</si>
  <si>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</si>
  <si>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</si>
  <si>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</si>
  <si>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</si>
  <si>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</si>
  <si>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</si>
  <si>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</si>
  <si>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</si>
  <si>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</si>
  <si>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</si>
  <si>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</si>
  <si>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</si>
  <si>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</si>
  <si>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</si>
  <si>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</si>
  <si>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</si>
  <si>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</si>
  <si>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</si>
  <si>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</si>
  <si>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</si>
  <si>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</si>
  <si>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</si>
  <si>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</si>
  <si>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</si>
  <si>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</si>
  <si>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</si>
  <si>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</si>
  <si>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</si>
  <si>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</si>
  <si>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</si>
  <si>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</si>
  <si>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</si>
  <si>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</si>
  <si>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</si>
  <si>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</si>
  <si>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</si>
  <si>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</si>
  <si>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</si>
  <si>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</si>
  <si>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</si>
  <si>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</si>
  <si>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</si>
  <si>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</si>
  <si>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</si>
  <si>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</si>
  <si>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</si>
  <si>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</si>
  <si>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</si>
  <si>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</si>
  <si>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</si>
  <si>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</si>
  <si>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</si>
  <si>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</si>
  <si>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</si>
  <si>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</si>
  <si>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</si>
  <si>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</si>
  <si>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</si>
  <si>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</si>
  <si>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</si>
  <si>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</si>
  <si>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</si>
  <si>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</si>
  <si>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</si>
  <si>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</si>
  <si>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</si>
  <si>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</si>
  <si>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</si>
  <si>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</si>
  <si>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</si>
  <si>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</si>
  <si>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</si>
  <si>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</si>
  <si>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</si>
  <si>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</si>
  <si>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</si>
  <si>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</si>
  <si>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</si>
  <si>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</si>
  <si>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</si>
  <si>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</si>
  <si>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</si>
  <si>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</si>
  <si>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</si>
  <si>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</si>
  <si>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</si>
  <si>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</si>
  <si>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</si>
  <si>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</si>
  <si>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</si>
  <si>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</si>
  <si>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</si>
  <si>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</si>
  <si>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</si>
  <si>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</si>
  <si>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</si>
  <si>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</si>
  <si>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</si>
  <si>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</si>
  <si>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</si>
  <si>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</si>
  <si>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</si>
  <si>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</si>
  <si>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</si>
  <si>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</si>
  <si>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</si>
  <si>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</si>
  <si>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</si>
  <si>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</si>
  <si>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</si>
  <si>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</si>
  <si>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</si>
  <si>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</si>
  <si>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</si>
  <si>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</si>
  <si>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</si>
  <si>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</si>
  <si>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</si>
  <si>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</si>
  <si>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</si>
  <si>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</si>
  <si>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</si>
  <si>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</si>
  <si>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</si>
  <si>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</si>
  <si>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</si>
  <si>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</si>
  <si>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</si>
  <si>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</si>
  <si>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</si>
  <si>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</si>
  <si>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</si>
  <si>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</si>
  <si>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</si>
  <si>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</si>
  <si>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</si>
  <si>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</si>
  <si>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</si>
  <si>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</si>
  <si>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</si>
  <si>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</si>
  <si>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</si>
  <si>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</si>
  <si>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</si>
  <si>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</si>
  <si>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</si>
  <si>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</si>
  <si>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</si>
  <si>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</si>
  <si>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</si>
  <si>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</si>
  <si>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</si>
  <si>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</si>
  <si>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</si>
  <si>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</si>
  <si>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</si>
  <si>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</si>
  <si>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</si>
  <si>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</si>
  <si>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</si>
  <si>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</si>
  <si>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</si>
  <si>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</si>
  <si>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</si>
  <si>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</si>
  <si>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</si>
  <si>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</si>
  <si>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</si>
  <si>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</si>
  <si>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</si>
  <si>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</si>
  <si>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</si>
  <si>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</si>
  <si>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</si>
  <si>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</si>
  <si>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</si>
  <si>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</si>
  <si>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</si>
  <si>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</si>
  <si>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</si>
  <si>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</si>
  <si>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</si>
  <si>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</si>
  <si>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</si>
  <si>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</si>
  <si>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</si>
  <si>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</si>
  <si>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</si>
  <si>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</si>
  <si>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</si>
  <si>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</si>
  <si>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</si>
  <si>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</si>
  <si>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</si>
  <si>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</si>
  <si>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</si>
  <si>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</si>
  <si>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</si>
  <si>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</si>
  <si>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</si>
  <si>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</si>
  <si>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</si>
  <si>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</si>
  <si>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</si>
  <si>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</si>
  <si>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</si>
  <si>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</si>
  <si>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</si>
  <si>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</si>
  <si>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</si>
  <si>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</si>
  <si>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</si>
  <si>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</si>
  <si>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</si>
  <si>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</si>
  <si>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</si>
  <si>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</si>
  <si>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</si>
  <si>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</si>
  <si>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</si>
  <si>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</si>
  <si>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</si>
  <si>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</si>
  <si>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</si>
  <si>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</si>
  <si>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</si>
  <si>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</si>
  <si>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</si>
  <si>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</si>
  <si>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</si>
  <si>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</si>
  <si>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</si>
  <si>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</si>
  <si>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</si>
  <si>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</si>
  <si>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</si>
  <si>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</si>
  <si>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</si>
  <si>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</si>
  <si>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</si>
  <si>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</si>
  <si>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</si>
  <si>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</si>
  <si>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</si>
  <si>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</si>
  <si>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</si>
  <si>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</si>
  <si>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</si>
  <si>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</si>
  <si>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</si>
  <si>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</si>
  <si>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</si>
  <si>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</si>
  <si>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</si>
  <si>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</si>
  <si>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</si>
  <si>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</si>
  <si>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</si>
  <si>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</si>
  <si>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</si>
  <si>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</si>
  <si>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</si>
  <si>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</si>
  <si>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</si>
  <si>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</si>
  <si>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</si>
  <si>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</si>
  <si>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</si>
  <si>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</si>
  <si>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</si>
  <si>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</si>
  <si>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</si>
  <si>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</si>
  <si>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</si>
  <si>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</si>
  <si>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</si>
  <si>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</si>
  <si>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</si>
  <si>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</si>
  <si>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</si>
  <si>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</si>
  <si>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</si>
  <si>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</si>
  <si>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</si>
  <si>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</si>
  <si>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</si>
  <si>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</si>
  <si>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</si>
  <si>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</si>
  <si>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</si>
  <si>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</si>
  <si>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</si>
  <si>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</si>
  <si>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</si>
  <si>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</si>
  <si>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</si>
  <si>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</si>
  <si>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</si>
  <si>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</si>
  <si>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</si>
  <si>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</si>
  <si>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</si>
  <si>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</si>
  <si>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</si>
  <si>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</si>
  <si>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</si>
  <si>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</si>
  <si>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</si>
  <si>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</si>
  <si>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</si>
  <si>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</si>
  <si>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</si>
  <si>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</si>
  <si>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</si>
  <si>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</si>
  <si>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</si>
  <si>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</si>
  <si>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</si>
  <si>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</si>
  <si>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</si>
  <si>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</si>
  <si>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</si>
  <si>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</si>
  <si>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</si>
  <si>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</si>
  <si>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</si>
  <si>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</si>
  <si>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</si>
  <si>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</si>
  <si>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</si>
  <si>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</si>
  <si>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</si>
  <si>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</si>
  <si>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</si>
  <si>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</si>
  <si>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</si>
  <si>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</si>
  <si>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</si>
  <si>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</si>
  <si>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</si>
  <si>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</si>
  <si>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</si>
  <si>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</si>
  <si>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</si>
  <si>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</si>
  <si>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</si>
  <si>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</si>
  <si>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</si>
  <si>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</si>
  <si>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</si>
  <si>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</si>
  <si>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</si>
  <si>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</si>
  <si>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</si>
  <si>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</si>
  <si>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</si>
  <si>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</si>
  <si>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</si>
  <si>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</si>
  <si>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</si>
  <si>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</si>
  <si>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</si>
  <si>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</si>
  <si>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</si>
  <si>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</si>
  <si>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</si>
  <si>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</si>
  <si>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</si>
  <si>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</si>
  <si>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</si>
  <si>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</si>
  <si>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</si>
  <si>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</si>
  <si>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</si>
  <si>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</si>
  <si>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</si>
  <si>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</si>
  <si>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</si>
  <si>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</si>
  <si>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</si>
  <si>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</si>
  <si>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</si>
  <si>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</si>
  <si>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</si>
  <si>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</si>
  <si>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</si>
  <si>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</si>
  <si>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</si>
  <si>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</si>
  <si>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</si>
  <si>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</si>
  <si>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</si>
  <si>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</si>
  <si>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</si>
  <si>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</si>
  <si>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</si>
  <si>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</si>
  <si>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</si>
  <si>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</si>
  <si>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</si>
  <si>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</si>
  <si>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</si>
  <si>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</si>
  <si>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</si>
  <si>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</si>
  <si>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</si>
  <si>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</si>
  <si>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</si>
  <si>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</si>
  <si>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</si>
  <si>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</si>
  <si>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</si>
  <si>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</si>
  <si>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</si>
  <si>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</si>
  <si>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</si>
  <si>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</si>
  <si>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</si>
  <si>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</si>
  <si>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</si>
  <si>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</si>
  <si>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</si>
  <si>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</si>
  <si>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</si>
  <si>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</si>
  <si>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</si>
  <si>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</si>
  <si>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</si>
  <si>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</si>
  <si>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</si>
  <si>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</si>
  <si>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</si>
  <si>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</si>
  <si>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</si>
  <si>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</si>
  <si>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</si>
  <si>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</si>
  <si>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</si>
  <si>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</si>
  <si>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</si>
  <si>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</si>
  <si>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</si>
  <si>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</si>
  <si>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</si>
  <si>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</si>
  <si>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</si>
  <si>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</si>
  <si>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</si>
  <si>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</si>
  <si>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</si>
  <si>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</si>
  <si>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</si>
  <si>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</si>
  <si>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</si>
  <si>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</si>
  <si>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</si>
  <si>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</si>
  <si>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</si>
  <si>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</si>
  <si>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</si>
  <si>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</si>
  <si>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</si>
  <si>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</si>
  <si>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</si>
  <si>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</si>
  <si>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</si>
  <si>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</si>
  <si>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</si>
  <si>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</si>
  <si>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</si>
  <si>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</si>
  <si>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</si>
  <si>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</si>
  <si>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</si>
  <si>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</si>
  <si>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</si>
  <si>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</si>
  <si>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</si>
  <si>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</si>
  <si>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</si>
  <si>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</si>
  <si>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</si>
  <si>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</si>
  <si>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</si>
  <si>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</si>
  <si>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</si>
  <si>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</si>
  <si>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</si>
  <si>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</si>
  <si>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</si>
  <si>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</si>
  <si>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</si>
  <si>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</si>
  <si>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</si>
  <si>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</si>
  <si>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</si>
  <si>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</si>
  <si>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</si>
  <si>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</si>
  <si>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</si>
  <si>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</si>
  <si>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</si>
  <si>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</si>
  <si>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</si>
  <si>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</si>
  <si>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</si>
  <si>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</si>
  <si>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</si>
  <si>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</si>
  <si>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</si>
  <si>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</si>
  <si>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</si>
  <si>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</si>
  <si>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</si>
  <si>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</si>
  <si>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</si>
  <si>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</si>
  <si>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</si>
  <si>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</si>
  <si>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</si>
  <si>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</si>
  <si>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</si>
  <si>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</si>
  <si>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</si>
  <si>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</si>
  <si>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</si>
  <si>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</si>
  <si>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</si>
  <si>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</si>
  <si>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</si>
  <si>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</si>
  <si>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</si>
  <si>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</si>
  <si>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</si>
  <si>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</si>
  <si>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</si>
  <si>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</si>
  <si>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</si>
  <si>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</si>
  <si>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</si>
  <si>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</si>
  <si>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</si>
  <si>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</si>
  <si>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</si>
  <si>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</si>
  <si>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</si>
  <si>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</si>
  <si>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</si>
  <si>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</si>
  <si>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</si>
  <si>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</si>
  <si>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</si>
  <si>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</si>
  <si>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</si>
  <si>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</si>
  <si>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</si>
  <si>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</si>
  <si>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</si>
  <si>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</si>
  <si>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</si>
  <si>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</si>
  <si>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</si>
  <si>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</si>
  <si>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</si>
  <si>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</si>
  <si>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</si>
  <si>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</si>
  <si>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</si>
  <si>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</si>
  <si>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</si>
  <si>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</si>
  <si>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</si>
  <si>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</si>
  <si>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</si>
  <si>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</si>
  <si>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</si>
  <si>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</si>
  <si>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</si>
  <si>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</si>
  <si>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</si>
  <si>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</si>
  <si>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</si>
  <si>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</si>
  <si>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</si>
  <si>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</si>
  <si>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</si>
  <si>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</si>
  <si>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</si>
  <si>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</si>
  <si>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</si>
  <si>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</si>
  <si>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</si>
  <si>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</si>
  <si>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</si>
  <si>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</si>
  <si>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</si>
  <si>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</si>
  <si>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</si>
  <si>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</si>
  <si>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</si>
  <si>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</si>
  <si>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</si>
  <si>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</si>
  <si>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</si>
  <si>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</si>
  <si>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</si>
  <si>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</si>
  <si>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</si>
  <si>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</si>
  <si>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</si>
  <si>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</si>
  <si>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</si>
  <si>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</si>
  <si>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</si>
  <si>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</si>
  <si>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</si>
  <si>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</si>
  <si>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</si>
  <si>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</si>
  <si>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</si>
  <si>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</si>
  <si>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</si>
  <si>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</si>
  <si>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</si>
  <si>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</si>
  <si>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</si>
  <si>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</si>
  <si>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</si>
  <si>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</si>
  <si>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</si>
  <si>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</si>
  <si>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</si>
  <si>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</si>
  <si>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</si>
  <si>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</si>
  <si>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</si>
  <si>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</si>
  <si>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</si>
  <si>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</si>
  <si>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</si>
  <si>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</si>
  <si>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</si>
  <si>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</si>
  <si>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</si>
  <si>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</si>
  <si>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</si>
  <si>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</si>
  <si>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</si>
  <si>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</si>
  <si>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</si>
  <si>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</si>
  <si>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</si>
  <si>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</si>
  <si>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</si>
  <si>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</si>
  <si>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</si>
  <si>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</si>
  <si>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</si>
  <si>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</si>
  <si>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</si>
  <si>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</si>
  <si>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</si>
  <si>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</si>
  <si>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</si>
  <si>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</si>
  <si>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</si>
  <si>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</si>
  <si>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</si>
  <si>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</si>
  <si>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</si>
  <si>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</si>
  <si>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</si>
  <si>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</si>
  <si>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</si>
  <si>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</si>
  <si>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</si>
  <si>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</si>
  <si>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</si>
  <si>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</si>
  <si>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</si>
  <si>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</si>
  <si>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</si>
  <si>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</si>
  <si>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</si>
  <si>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</si>
  <si>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</si>
  <si>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</si>
  <si>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</si>
  <si>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</si>
  <si>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</si>
  <si>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</si>
  <si>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</si>
  <si>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</si>
  <si>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</si>
  <si>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</si>
  <si>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</si>
  <si>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</si>
  <si>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</si>
  <si>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</si>
  <si>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</si>
  <si>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</si>
  <si>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</si>
  <si>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</si>
  <si>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</si>
  <si>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</si>
  <si>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</si>
  <si>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</si>
  <si>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</si>
  <si>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</si>
  <si>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</si>
  <si>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</si>
  <si>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</si>
  <si>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</si>
  <si>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</si>
  <si>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</si>
  <si>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</si>
  <si>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</si>
  <si>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</si>
  <si>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</si>
  <si>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</si>
  <si>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</si>
  <si>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</si>
  <si>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</si>
  <si>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</si>
  <si>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</si>
  <si>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</si>
  <si>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</si>
  <si>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</si>
  <si>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</si>
  <si>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</si>
  <si>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</si>
  <si>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</si>
  <si>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</si>
  <si>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</si>
  <si>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</si>
  <si>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</si>
  <si>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</si>
  <si>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</si>
  <si>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</si>
  <si>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</si>
  <si>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</si>
  <si>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</si>
  <si>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</si>
  <si>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</si>
  <si>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</si>
  <si>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</si>
  <si>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</si>
  <si>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</si>
  <si>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</si>
  <si>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</si>
  <si>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</si>
  <si>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</si>
  <si>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</si>
  <si>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</si>
  <si>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</si>
  <si>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</si>
  <si>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</si>
  <si>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</si>
  <si>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</si>
  <si>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</si>
  <si>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</si>
  <si>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</si>
  <si>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</si>
  <si>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</si>
  <si>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</si>
  <si>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</si>
  <si>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</si>
  <si>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</si>
  <si>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</si>
  <si>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</si>
  <si>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</si>
  <si>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</si>
  <si>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</si>
  <si>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</si>
  <si>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</si>
  <si>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</si>
  <si>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</si>
  <si>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</si>
  <si>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</si>
  <si>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</si>
  <si>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</si>
  <si>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</si>
  <si>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</si>
  <si>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</si>
  <si>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</si>
  <si>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</si>
  <si>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</si>
  <si>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</si>
  <si>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</si>
  <si>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</si>
  <si>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</si>
  <si>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</si>
  <si>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</si>
  <si>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</si>
  <si>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</si>
  <si>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</si>
  <si>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</si>
  <si>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</si>
  <si>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</si>
  <si>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</si>
  <si>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</si>
  <si>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</si>
  <si>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</si>
  <si>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</si>
  <si>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</si>
  <si>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</si>
  <si>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</si>
  <si>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</si>
  <si>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</si>
  <si>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</si>
  <si>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</si>
  <si>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</si>
  <si>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</si>
  <si>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</si>
  <si>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</si>
  <si>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</si>
  <si>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</si>
  <si>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</si>
  <si>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</si>
  <si>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</si>
  <si>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</si>
  <si>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</si>
  <si>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</si>
  <si>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</si>
  <si>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</si>
  <si>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</si>
  <si>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</si>
  <si>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</si>
  <si>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</si>
  <si>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</si>
  <si>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</si>
  <si>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</si>
  <si>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</si>
  <si>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</si>
  <si>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</si>
  <si>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</si>
  <si>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</si>
  <si>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</si>
  <si>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</si>
  <si>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</si>
  <si>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</si>
  <si>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</si>
  <si>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</si>
  <si>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</si>
  <si>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</si>
  <si>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</si>
  <si>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</si>
  <si>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</si>
  <si>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</si>
  <si>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</si>
  <si>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</si>
  <si>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</si>
  <si>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</si>
  <si>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</si>
  <si>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</si>
  <si>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</si>
  <si>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</si>
  <si>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</si>
  <si>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</si>
  <si>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</si>
  <si>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</si>
  <si>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</si>
  <si>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</si>
  <si>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</si>
  <si>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</si>
  <si>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</si>
  <si>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</si>
  <si>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</si>
  <si>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</si>
  <si>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</si>
  <si>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</si>
  <si>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</si>
  <si>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</si>
  <si>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</si>
  <si>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PCM-20251122-00000673</t>
  </si>
  <si>
    <t>ETA30min</t>
  </si>
  <si>
    <t>PCM-20251122-00000743</t>
  </si>
  <si>
    <t>ETA 20min</t>
  </si>
  <si>
    <t>PCM-20251122-00000747</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</si>
  <si>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</si>
  <si>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</si>
  <si>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</si>
  <si>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</si>
  <si>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</si>
  <si>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</si>
  <si>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</si>
  <si>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</si>
  <si>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</si>
  <si>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</si>
  <si>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</si>
  <si>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</si>
  <si>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</si>
  <si>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</si>
  <si>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</si>
  <si>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</si>
  <si>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</si>
  <si>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</si>
  <si>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</si>
  <si>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</si>
  <si>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</si>
  <si>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</si>
  <si>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</si>
  <si>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</si>
  <si>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</si>
  <si>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</si>
  <si>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</si>
  <si>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</si>
  <si>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</si>
  <si>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</si>
  <si>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</si>
  <si>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</si>
  <si>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</si>
  <si>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</si>
  <si>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</si>
  <si>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</si>
  <si>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</si>
  <si>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</si>
  <si>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</si>
  <si>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</si>
  <si>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</si>
  <si>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</si>
  <si>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</si>
  <si>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</si>
  <si>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</si>
  <si>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</si>
  <si>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</si>
  <si>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</si>
  <si>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</si>
  <si>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</si>
  <si>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</si>
  <si>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</si>
  <si>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</si>
  <si>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</si>
  <si>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</si>
  <si>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</si>
  <si>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</si>
  <si>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</si>
  <si>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</si>
  <si>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</si>
  <si>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</si>
  <si>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</si>
  <si>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</si>
  <si>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</si>
  <si>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</si>
  <si>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</si>
  <si>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</si>
  <si>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</si>
  <si>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</si>
  <si>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</si>
  <si>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</si>
  <si>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</si>
  <si>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</si>
  <si>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</si>
  <si>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</si>
  <si>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</si>
  <si>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</si>
  <si>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</si>
  <si>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</si>
  <si>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</si>
  <si>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</si>
  <si>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</si>
  <si>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</si>
  <si>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</si>
  <si>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</si>
  <si>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PCM-20251122-00000712</t>
  </si>
  <si>
    <t>ETA 15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</si>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</sst>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8" totalsRowShown="0" headerRowDxfId="64" dataDxfId="63" headerRowBorderDxfId="61" tableBorderDxfId="62">
  <autoFilter ref="A1:L9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1" totalsRowShown="0" headerRowDxfId="48" dataDxfId="47" headerRowBorderDxfId="45" tableBorderDxfId="46" totalsRowBorderDxfId="44">
  <autoFilter ref="A1:L4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 totalsRowShown="0" headerRowDxfId="15" dataDxfId="14" headerRowBorderDxfId="12" tableBorderDxfId="13">
  <autoFilter ref="A1:L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320.59390416666429</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11638</v>
      </c>
      <c r="E3" s="63" t="s">
        <v>39021</v>
      </c>
      <c r="F3" s="143">
        <v>45983.481435185182</v>
      </c>
      <c r="G3" s="144">
        <f ca="1">IFERROR(NOW()-F3,"-")</f>
        <v>6.0894907408510335E-2</v>
      </c>
      <c r="H3" s="143">
        <v>45983.472187500003</v>
      </c>
      <c r="I3" s="141" t="str">
        <f>IFERROR(VLOOKUP(D3,DB!A:F,6,0),"")</f>
        <v>SCECO</v>
      </c>
      <c r="J3" s="141" t="str">
        <f>IFERROR(VLOOKUP(D3,DB!A:G,7,0),"")</f>
        <v>Dead</v>
      </c>
      <c r="K3" s="145" t="s">
        <v>39024</v>
      </c>
      <c r="L3" s="146" t="str">
        <f>IFERROR(VLOOKUP(D3,DB!A:I,9,0),"")</f>
        <v>Latis</v>
      </c>
    </row>
    <row r="4" spans="1:15" ht="15" customHeight="1">
      <c r="A4" s="140" t="s">
        <v>39025</v>
      </c>
      <c r="B4" s="141" t="str">
        <f>IFERROR(VLOOKUP(D4,DB!A:K,11,0),"")</f>
        <v>R1</v>
      </c>
      <c r="C4" s="141">
        <v>1</v>
      </c>
      <c r="D4" s="133" t="s">
        <v>20851</v>
      </c>
      <c r="E4" s="63" t="s">
        <v>39021</v>
      </c>
      <c r="F4" s="143">
        <v>45983.524421296293</v>
      </c>
      <c r="G4" s="144">
        <f ca="1">IFERROR(NOW()-F4,"-")</f>
        <v>1.7908796296978835E-2</v>
      </c>
      <c r="H4" s="143">
        <v>45983.519479166665</v>
      </c>
      <c r="I4" s="141" t="str">
        <f>IFERROR(VLOOKUP(D4,DB!A:F,6,0),"")</f>
        <v>SCECO</v>
      </c>
      <c r="J4" s="141" t="str">
        <f>IFERROR(VLOOKUP(D4,DB!A:G,7,0),"")</f>
        <v>Weak</v>
      </c>
      <c r="K4" s="145" t="s">
        <v>39026</v>
      </c>
      <c r="L4" s="146" t="str">
        <f>IFERROR(VLOOKUP(D4,DB!A:I,9,0),"")</f>
        <v>Latis</v>
      </c>
    </row>
    <row r="5" spans="1:15" ht="15" customHeight="1">
      <c r="A5" s="140" t="s">
        <v>39027</v>
      </c>
      <c r="B5" s="141" t="str">
        <f>IFERROR(VLOOKUP(D5,DB!A:K,11,0),"")</f>
        <v>R1</v>
      </c>
      <c r="C5" s="141">
        <v>1</v>
      </c>
      <c r="D5" s="133" t="s">
        <v>12662</v>
      </c>
      <c r="E5" s="63" t="s">
        <v>39021</v>
      </c>
      <c r="F5" s="143">
        <v>45983.52621527778</v>
      </c>
      <c r="G5" s="144">
        <f ca="1">IFERROR(NOW()-F5,"-")</f>
        <v>1.6114814810862299E-2</v>
      </c>
      <c r="H5" s="143">
        <v>45983.521157407406</v>
      </c>
      <c r="I5" s="141" t="str">
        <f>IFERROR(VLOOKUP(D5,DB!A:F,6,0),"")</f>
        <v>Generator-SG</v>
      </c>
      <c r="J5" s="141" t="str">
        <f>IFERROR(VLOOKUP(D5,DB!A:G,7,0),"")</f>
        <v>Dead</v>
      </c>
      <c r="K5" s="145" t="s">
        <v>39028</v>
      </c>
      <c r="L5" s="146" t="str">
        <f>IFERROR(VLOOKUP(D5,DB!A:I,9,0),"")</f>
        <v>Latis</v>
      </c>
    </row>
    <row r="6" spans="1:15" ht="15" customHeight="1">
      <c r="A6" s="140"/>
      <c r="B6" s="141" t="str">
        <f>IFERROR(VLOOKUP(D6,DB!A:K,11,0),"")</f>
        <v/>
      </c>
      <c r="C6" s="141"/>
      <c r="D6" s="133"/>
      <c r="E6" s="142"/>
      <c r="F6" s="143"/>
      <c r="G6" s="144">
        <f ca="1">IFERROR(NOW()-F6,"-")</f>
        <v>45983.54233009259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45983.54233009259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45983.54233009259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45983.54233009259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45983.54233009259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45983.54233009259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45983.54233009259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45983.54233009259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45983.54233009259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45983.54233009259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45983.54233009259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45983.54233009259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45983.54233009259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45983.54233009259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45983.54233009259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45983.54233009259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45983.54233009259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45983.54233009259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45983.54233009259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45983.54233009259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45983.54233009259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45983.54233009259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45983.54233009259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45983.54233009259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45983.54233009259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45983.54233009259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45983.54233009259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45983.54233009259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45983.54233009259</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45983.54233009259</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45983.54233009259</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45983.54233009259</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45983.54233009259</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45983.54233009259</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45983.54233009259</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45983.54233009259</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45983.54233009259</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45983.54233009259</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45983.54233009259</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45983.54233009259</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45983.54233009259</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45983.54233009259</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360B1C08-36E2-49BA-90B4-761B77BE9EBE}"/>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C8" activePane="bottomLeft" state="frozen"/>
      <selection pane="bottomLeft" activeCell="F7" sqref="F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158.5424924768522</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45983.542330439814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45983.542330439814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45983.542330439814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45983.542330439814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45983.542330439814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45983.542330439814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45983.542330439814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45983.542330439814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45983.542330439814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45983.542330439814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45983.542330439814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45983.542330439814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45983.542330439814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45983.542330439814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45983.542330439814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45983.542330439814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45983.542330439814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45983.542330439814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45983.542330439814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45983.542330439814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45983.542330439814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45983.542330439814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45983.542330439814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45983.542330439814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45983.542330439814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45983.542330439814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45983.542330439814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45983.542330439814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45983.542330439814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45983.542330439814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45983.542330439814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45983.542330439814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45983.542330439814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45983.542330439814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45983.542330439814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45983.542330439814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45983.542330439814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45983.542330439814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45983.542330439814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45983.542330439814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45983.542330439814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45983.542330439814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45983.542330439814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45983.542330439814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45983.542330439814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45983.542330439814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45983.542330439814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45983.542330439814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45983.542330439814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45983.542330439814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45983.542330439814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45983.542330439814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45983.542330439814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45983.542330439814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45983.542330439814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45983.542330439814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45983.542330439814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45983.542330439814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45983.542330439814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45983.542330439814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45983.542330439814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45983.542330439814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45983.542330439814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45983.542330439814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45983.542330439814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45983.542330439814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45983.542330439814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45983.542330439814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45983.542330439814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45983.542330439814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45983.542330439814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45983.542330439814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45983.542330439814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45983.542330439814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45983.542330439814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45983.542330439814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45983.542330439814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45983.542330439814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45983.542330439814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45983.542330439814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45983.542330439814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45983.542330439814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45983.542330439814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45983.542330439814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45983.542330439814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45983.542330439814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45983.542330439814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45983.542330439814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45983.542330439814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45983.542330439814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45983.542330439814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45983.542330439814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45983.542330439814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45983.542330439814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45983.542330439814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45983.542330439814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45983.542330439814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45983.542330439814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45983.542330439814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45983.542330439814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45983.542330439814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45983.542330439814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45983.542330439814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45983.542330439814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45983.542330439814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45983.542330439814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45983.542330439814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45983.542330439814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45983.542330439814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45983.542330439814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45983.542330439814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45983.542330439814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45983.542330439814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45983.542330439814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45983.542330439814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45983.542330439814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45983.542330439814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45983.542330439814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45983.542330439814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45983.542330439814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45983.542330439814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45983.542330439814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45983.542330439814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45983.542330439814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45983.542330439814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45983.542330439814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45983.542330439814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45983.542330439814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45983.542330439814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45983.542330439814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45983.542330439814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45983.542330439814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45983.542330439814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45983.542330439814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45983.542330439814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45983.542330439814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45983.542330439814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45983.542330439814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45983.542330439814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45983.542330439814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45983.542330439814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45983.542330439814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45983.542330439814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45983.542330439814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45983.542330439814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45983.542330439814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45983.542330439814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45983.542330439814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45983.542330439814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45983.542330439814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45983.542330439814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45983.542330439814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45983.542330439814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45983.542330439814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45983.542330439814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45983.542330439814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8"/>
  <sheetViews>
    <sheetView workbookViewId="0">
      <selection activeCell="J19" sqref="J19"/>
    </sheetView>
  </sheetViews>
  <sheetFormatPr defaultColWidth="9" defaultRowHeight="15" customHeight="1"/>
  <cols>
    <col min="1" max="1" width="19.6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7" ca="1" si="0">IFERROR(NOW()-F2,"-")</f>
        <v>45983.542330439814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45983.542330439814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45983.542330439814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45983.542330439814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45983.542330439814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45983.542330439814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45983.542330439814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45983.542330439814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45983.542330439814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45983.542330439814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45983.542330439814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45983.542330439814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45983.542330439814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45983.542330439814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45983.542330439814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45983.542330439814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45983.542330439814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45983.542330439814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45983.542330439814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45983.542330439814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45983.542330439814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45983.542330439814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45983.542330439814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45983.542330439814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45983.542330439814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45983.542330439814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45983.542330439814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45983.542330439814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45983.542330439814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45983.542330439814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45983.542330439814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45983.542330439814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45983.542330439814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45983.542330439814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45983.542330439814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45983.542330439814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45983.542330439814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45983.542330439814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45983.542330439814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45983.542330439814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45983.542330439814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45983.542330439814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45983.542330439814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45983.542330439814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45983.542330439814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45983.542330439814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45983.542330439814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45983.542330439814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45983.542330439814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45983.542330439814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45983.542330439814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45983.542330439814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45983.542330439814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45983.542330439814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45983.542330439814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45983.542330439814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ref="G58:G121" ca="1" si="1">IFERROR(NOW()-F58,"-")</f>
        <v>45983.542330439814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45983.542330439814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45983.542330439814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45983.542330439814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45983.542330439814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45983.542330439814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45983.542330439814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45983.542330439814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45983.542330439814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45983.542330439814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45983.542330439814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45983.542330439814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45983.542330439814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45983.542330439814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45983.542330439814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45983.542330439814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45983.542330439814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45983.542330439814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45983.542330439814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45983.542330439814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45983.542330439814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45983.542330439814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45983.542330439814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45983.542330439814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45983.542330439814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45983.542330439814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45983.542330439814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45983.542330439814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45983.542330439814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45983.542330439814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45983.542330439814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45983.542330439814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45983.542330439814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45983.542330439814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45983.542330439814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45983.542330439814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45983.542330439814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45983.542330439814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45983.542330439814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45983.542330439814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45983.542330439814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45983.542330439814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45983.542330439814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45983.542330439814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45983.542330439814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45983.542330439814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45983.542330439814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45983.542330439814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45983.542330439814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45983.542330439814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45983.542330439814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45983.542330439814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45983.542330439814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45983.542330439814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45983.542330439814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45983.542330439814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45983.542330439814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45983.542330439814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45983.542330439814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45983.542330439814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45983.542330439814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45983.542330439814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45983.542330439814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45983.542330439814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ref="G122:G185" ca="1" si="2">IFERROR(NOW()-F122,"-")</f>
        <v>45983.542330439814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45983.542330439814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45983.542330439814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45983.542330439814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45983.542330439814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45983.542330439814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45983.542330439814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45983.542330439814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45983.542330439814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45983.542330439814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45983.542330439814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45983.542330439814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45983.542330439814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45983.542330439814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45983.542330439814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45983.542330439814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45983.542330439814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45983.542330439814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45983.542330439814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45983.542330439814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45983.542330439814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45983.542330439814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45983.542330439814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45983.542330439814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45983.542330439814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45983.542330439814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45983.542330439814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45983.542330439814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45983.542330439814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45983.542330439814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45983.542330439814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45983.542330439814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45983.542330439814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45983.542330439814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45983.542330439814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45983.542330439814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45983.542330439814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45983.542330439814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45983.542330439814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45983.542330439814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45983.542330439814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45983.542330439814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45983.542330439814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45983.542330439814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45983.542330439814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45983.542330439814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45983.542330439814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45983.542330439814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45983.542330439814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45983.542330439814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45983.542330439814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45983.542330439814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45983.542330439814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45983.542330439814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45983.542330439814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45983.542330439814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45983.542330439814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45983.542330439814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45983.542330439814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45983.542330439814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45983.542330439814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45983.542330439814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45983.542330439814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45983.542330439814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ref="G186:G249" ca="1" si="3">IFERROR(NOW()-F186,"-")</f>
        <v>45983.542330439814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45983.542330439814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45983.542330439814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45983.542330439814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45983.542330439814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45983.542330439814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45983.542330439814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45983.542330439814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45983.542330439814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45983.542330439814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45983.542330439814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45983.542330439814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45983.542330439814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45983.542330439814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45983.542330439814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45983.542330439814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45983.542330439814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45983.542330439814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45983.542330439814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45983.542330439814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45983.542330439814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45983.542330439814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45983.542330439814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45983.542330439814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45983.542330439814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45983.542330439814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45983.542330439814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45983.542330439814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45983.542330439814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45983.542330439814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45983.542330439814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45983.542330439814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45983.542330439814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45983.542330439814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45983.542330439814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45983.542330439814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45983.542330439814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45983.542330439814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45983.542330439814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45983.542330439814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45983.542330439814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45983.542330439814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45983.542330439814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45983.542330439814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45983.542330439814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45983.542330439814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45983.542330439814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45983.542330439814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45983.542330439814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45983.542330439814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45983.542330439814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45983.542330439814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45983.542330439814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45983.542330439814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45983.542330439814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45983.542330439814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45983.542330439814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45983.542330439814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45983.542330439814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45983.542330439814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45983.542330439814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45983.542330439814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45983.542330439814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45983.542330439814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ref="G250:G313" ca="1" si="4">IFERROR(NOW()-F250,"-")</f>
        <v>45983.542330439814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45983.542330439814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45983.542330439814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45983.542330439814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45983.542330439814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45983.542330439814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45983.542330439814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45983.542330439814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45983.542330439814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45983.542330439814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45983.542330439814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45983.542330439814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45983.542330439814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45983.542330439814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45983.542330439814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45983.542330439814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45983.542330439814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45983.542330439814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45983.542330439814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45983.542330439814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45983.542330439814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45983.542330439814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45983.542330439814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45983.542330439814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45983.542330439814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45983.542330439814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45983.542330439814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45983.542330439814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45983.542330439814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45983.542330439814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45983.542330439814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45983.542330439814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45983.542330439814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45983.542330439814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45983.542330439814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45983.542330439814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45983.542330439814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45983.542330439814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45983.542330439814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45983.542330439814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45983.542330439814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45983.542330439814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45983.542330439814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45983.542330439814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45983.542330439814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45983.542330439814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45983.542330439814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45983.542330439814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45983.542330439814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45983.542330439814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45983.542330439814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45983.542330439814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45983.542330439814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45983.542330439814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45983.542330439814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45983.542330439814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45983.542330439814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45983.542330439814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45983.542330439814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45983.542330439814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45983.542330439814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45983.542330439814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45983.542330439814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45983.542330439814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ref="G314:G377" ca="1" si="5">IFERROR(NOW()-F314,"-")</f>
        <v>45983.542330439814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45983.542330439814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45983.542330439814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45983.542330439814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45983.542330439814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45983.542330439814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45983.542330439814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45983.542330439814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45983.542330439814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45983.542330439814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45983.542330439814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45983.542330439814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45983.542330439814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45983.542330439814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45983.542330439814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45983.542330439814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45983.542330439814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45983.542330439814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45983.542330439814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45983.542330439814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45983.542330439814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45983.542330439814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45983.542330439814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45983.542330439814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45983.542330439814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45983.542330439814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45983.542330439814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45983.542330439814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45983.542330439814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45983.542330439814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45983.542330439814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45983.542330439814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45983.542330439814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45983.542330439814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45983.542330439814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45983.542330439814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45983.542330439814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45983.542330439814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45983.542330439814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45983.542330439814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45983.542330439814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45983.542330439814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45983.542330439814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45983.542330439814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45983.542330439814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45983.542330439814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45983.542330439814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45983.542330439814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45983.542330439814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45983.542330439814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45983.542330439814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45983.542330439814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45983.542330439814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45983.542330439814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45983.542330439814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45983.542330439814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45983.542330439814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45983.542330439814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45983.542330439814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45983.542330439814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45983.542330439814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45983.542330439814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45983.542330439814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45983.542330439814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ref="G378:G441" ca="1" si="6">IFERROR(NOW()-F378,"-")</f>
        <v>45983.542330439814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45983.542330439814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45983.542330439814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45983.542330439814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45983.542330439814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45983.542330439814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45983.542330439814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45983.542330439814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45983.542330439814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45983.542330439814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45983.542330439814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45983.542330439814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45983.542330439814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45983.542330439814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45983.542330439814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45983.542330439814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45983.542330439814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45983.542330439814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45983.542330439814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45983.542330439814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45983.542330439814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45983.542330439814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45983.542330439814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45983.542330439814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45983.542330439814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45983.542330439814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45983.542330439814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45983.542330439814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45983.542330439814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45983.542330439814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45983.542330439814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45983.542330439814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45983.542330439814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45983.542330439814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45983.542330439814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45983.542330439814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45983.542330439814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45983.542330439814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45983.542330439814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45983.542330439814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45983.542330439814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45983.542330439814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45983.542330439814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45983.542330439814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45983.542330439814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45983.542330439814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45983.542330439814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45983.542330439814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45983.542330439814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45983.542330439814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45983.542330439814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45983.542330439814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45983.542330439814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45983.542330439814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45983.542330439814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45983.542330439814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45983.542330439814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45983.542330439814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45983.542330439814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45983.542330439814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45983.542330439814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45983.542330439814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45983.542330439814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45983.542330439814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ref="G442:G505" ca="1" si="7">IFERROR(NOW()-F442,"-")</f>
        <v>45983.542330439814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45983.542330439814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45983.542330439814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45983.542330439814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45983.542330439814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45983.542330439814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45983.542330439814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45983.542330439814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45983.542330439814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45983.542330439814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45983.542330439814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45983.542330439814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45983.542330439814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45983.542330439814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45983.542330439814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45983.542330439814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45983.542330439814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45983.542330439814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45983.542330439814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45983.542330439814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45983.542330439814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45983.542330439814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45983.542330439814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45983.542330439814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45983.542330439814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45983.542330439814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45983.542330439814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45983.542330439814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45983.542330439814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45983.542330439814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45983.542330439814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45983.542330439814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45983.542330439814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45983.542330439814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45983.542330439814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45983.542330439814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45983.542330439814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45983.542330439814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45983.542330439814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45983.542330439814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45983.542330439814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45983.542330439814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45983.542330439814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45983.542330439814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45983.542330439814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45983.542330439814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45983.542330439814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45983.542330439814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45983.542330439814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45983.542330439814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45983.542330439814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45983.542330439814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45983.542330439814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45983.542330439814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45983.542330439814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45983.542330439814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45983.542330439814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45983.542330439814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45983.542330439814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45983.542330439814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45983.542330439814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45983.542330439814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45983.542330439814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45983.542330439814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ref="G506:G569" ca="1" si="8">IFERROR(NOW()-F506,"-")</f>
        <v>45983.542330439814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45983.542330439814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45983.542330439814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45983.542330439814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45983.542330439814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45983.542330439814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45983.542330439814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45983.542330439814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45983.542330439814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45983.542330439814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45983.542330439814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45983.542330439814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45983.542330439814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45983.542330439814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45983.542330439814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45983.542330439814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45983.542330439814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45983.542330439814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45983.542330439814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45983.542330439814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45983.542330439814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45983.542330439814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45983.542330439814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45983.542330439814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45983.542330439814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45983.542330439814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45983.542330439814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45983.542330439814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45983.542330439814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45983.542330439814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45983.542330439814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45983.542330439814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45983.542330439814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45983.542330439814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45983.542330439814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45983.542330439814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45983.542330439814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45983.542330439814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45983.542330439814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45983.542330439814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45983.542330439814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45983.542330439814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45983.542330439814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45983.542330439814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45983.542330439814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45983.542330439814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45983.542330439814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45983.542330439814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45983.542330439814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45983.542330439814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45983.542330439814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45983.542330439814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45983.542330439814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45983.542330439814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45983.542330439814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45983.542330439814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45983.542330439814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45983.542330439814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45983.542330439814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45983.542330439814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45983.542330439814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45983.542330439814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45983.542330439814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45983.542330439814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ref="G570:G633" ca="1" si="9">IFERROR(NOW()-F570,"-")</f>
        <v>45983.542330439814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45983.542330439814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45983.542330439814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45983.542330439814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45983.542330439814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45983.542330439814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45983.542330439814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45983.542330439814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45983.542330439814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45983.542330439814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45983.542330439814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45983.542330439814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45983.542330439814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45983.542330439814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45983.542330439814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45983.542330439814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45983.542330439814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45983.542330439814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45983.542330439814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45983.542330439814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45983.542330439814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45983.542330439814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45983.542330439814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45983.542330439814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45983.542330439814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45983.542330439814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45983.542330439814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45983.542330439814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45983.542330439814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45983.542330439814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45983.542330439814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45983.542330439814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45983.542330439814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45983.542330439814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45983.542330439814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45983.542330439814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45983.542330439814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45983.542330439814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45983.542330439814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45983.542330439814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45983.542330439814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45983.542330439814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45983.542330439814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45983.542330439814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45983.542330439814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45983.542330439814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45983.542330439814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45983.542330439814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45983.542330439814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45983.542330439814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45983.542330439814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45983.542330439814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45983.542330439814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45983.542330439814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45983.542330439814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45983.542330439814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45983.542330439814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45983.542330439814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45983.542330439814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45983.542330439814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45983.542330439814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45983.542330439814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45983.542330439814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45983.542330439814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ref="G634:G697" ca="1" si="10">IFERROR(NOW()-F634,"-")</f>
        <v>45983.542330439814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45983.542330439814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45983.542330439814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45983.542330439814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45983.542330439814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45983.542330439814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45983.542330439814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45983.542330439814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45983.542330439814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45983.542330439814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45983.542330439814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45983.542330439814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45983.542330439814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45983.542330439814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45983.542330439814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45983.542330439814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45983.542330439814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45983.542330439814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45983.542330439814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45983.542330439814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45983.542330439814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45983.542330439814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45983.542330439814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45983.542330439814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45983.542330439814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45983.542330439814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45983.542330439814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45983.542330439814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45983.542330439814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45983.542330439814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45983.542330439814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45983.542330439814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45983.542330439814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45983.542330439814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45983.542330439814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45983.542330439814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45983.542330439814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45983.542330439814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45983.542330439814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45983.542330439814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45983.542330439814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45983.542330439814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45983.542330439814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45983.542330439814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45983.542330439814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45983.542330439814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45983.542330439814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45983.542330439814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45983.542330439814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45983.542330439814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45983.542330439814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45983.542330439814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45983.542330439814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45983.542330439814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45983.542330439814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45983.542330439814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45983.542330439814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45983.542330439814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45983.542330439814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45983.542330439814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45983.542330439814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45983.542330439814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45983.542330439814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45983.542330439814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ref="G698:G761" ca="1" si="11">IFERROR(NOW()-F698,"-")</f>
        <v>45983.542330439814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45983.542330439814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45983.542330439814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45983.542330439814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45983.542330439814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45983.542330439814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45983.542330439814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45983.542330439814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45983.542330439814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45983.542330439814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45983.542330439814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45983.542330439814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45983.542330439814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45983.542330439814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45983.542330439814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45983.542330439814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45983.542330439814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45983.542330439814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45983.542330439814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45983.542330439814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45983.542330439814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45983.542330439814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45983.542330439814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45983.542330439814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45983.542330439814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45983.542330439814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45983.542330439814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45983.542330439814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45983.542330439814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45983.542330439814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45983.542330439814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45983.542330439814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45983.542330439814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45983.542330439814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45983.542330439814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45983.542330439814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45983.542330439814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45983.542330439814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45983.542330439814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45983.542330439814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45983.542330439814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45983.542330439814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45983.542330439814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45983.542330439814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45983.542330439814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45983.542330439814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45983.542330439814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45983.542330439814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45983.542330439814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45983.542330439814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45983.542330439814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45983.542330439814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45983.542330439814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45983.542330439814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45983.542330439814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45983.542330439814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45983.542330439814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45983.542330439814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45983.542330439814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45983.542330439814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45983.542330439814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45983.542330439814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45983.542330439814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45983.542330439814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ref="G762:G825" ca="1" si="12">IFERROR(NOW()-F762,"-")</f>
        <v>45983.542330439814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45983.542330439814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45983.542330439814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45983.542330439814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45983.542330439814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45983.542330439814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45983.542330439814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45983.542330439814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45983.542330439814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45983.542330439814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45983.542330439814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45983.542330439814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45983.542330439814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45983.542330439814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45983.542330439814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45983.542330439814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45983.542330439814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45983.542330439814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45983.542330439814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45983.542330439814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45983.542330439814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45983.542330439814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45983.542330439814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45983.542330439814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45983.542330439814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45983.542330439814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45983.542330439814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45983.542330439814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45983.542330439814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45983.542330439814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45983.542330439814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45983.542330439814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45983.542330439814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45983.542330439814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45983.542330439814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45983.542330439814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45983.542330439814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45983.542330439814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45983.542330439814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45983.542330439814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45983.542330439814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45983.542330439814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45983.542330439814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45983.542330439814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45983.542330439814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45983.542330439814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45983.542330439814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45983.542330439814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45983.542330439814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45983.542330439814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45983.542330439814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45983.542330439814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45983.542330439814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45983.542330439814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45983.542330439814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45983.542330439814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45983.542330439814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45983.542330439814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45983.542330439814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45983.542330439814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45983.542330439814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45983.542330439814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45983.542330439814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45983.542330439814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ref="G826:G889" ca="1" si="13">IFERROR(NOW()-F826,"-")</f>
        <v>45983.542330439814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45983.542330439814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45983.542330439814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45983.542330439814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45983.542330439814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45983.542330439814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45983.542330439814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45983.542330439814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45983.542330439814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45983.542330439814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45983.542330439814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45983.542330439814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45983.542330439814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45983.542330439814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45983.542330439814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45983.542330439814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45983.542330439814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45983.542330439814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45983.542330439814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45983.542330439814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45983.542330439814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45983.542330439814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45983.542330439814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45983.542330439814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45983.542330439814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45983.542330439814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45983.542330439814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45983.542330439814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45983.542330439814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45983.542330439814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45983.542330439814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45983.542330439814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45983.542330439814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45983.542330439814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45983.542330439814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45983.542330439814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45983.542330439814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45983.542330439814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45983.542330439814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45983.542330439814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45983.542330439814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45983.542330439814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45983.542330439814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45983.542330439814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45983.542330439814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45983.542330439814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45983.542330439814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45983.542330439814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45983.542330439814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45983.542330439814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45983.542330439814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45983.542330439814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45983.542330439814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45983.542330439814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45983.542330439814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45983.542330439814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45983.542330439814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45983.542330439814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45983.542330439814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45983.542330439814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45983.542330439814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45983.542330439814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45983.542330439814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45983.542330439814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ref="G890:G953" ca="1" si="14">IFERROR(NOW()-F890,"-")</f>
        <v>45983.542330439814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45983.542330439814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45983.542330439814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45983.542330439814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45983.542330439814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45983.542330439814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45983.542330439814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45983.542330439814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45983.542330439814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45983.542330439814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45983.542330439814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45983.542330439814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45983.542330439814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45983.542330439814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45983.542330439814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45983.542330439814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45983.542330439814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45983.542330439814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45983.542330439814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45983.542330439814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45983.542330439814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45983.542330439814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45983.542330439814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45983.542330439814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45983.542330439814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45983.542330439814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45983.542330439814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45983.542330439814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45983.542330439814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45983.542330439814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45983.542330439814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45983.542330439814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45983.542330439814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45983.542330439814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45983.542330439814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45983.542330439814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45983.542330439814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45983.542330439814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45983.542330439814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45983.542330439814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45983.542330439814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45983.542330439814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45983.542330439814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45983.542330439814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45983.542330439814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45983.542330439814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45983.542330439814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45983.542330439814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45983.542330439814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45983.542330439814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45983.542330439814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45983.542330439814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45983.542330439814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45983.542330439814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45983.542330439814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45983.542330439814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45983.542330439814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45983.542330439814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45983.542330439814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45983.542330439814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45983.542330439814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45983.542330439814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45983.542330439814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45983.542330439814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ref="G954:G968" ca="1" si="15">IFERROR(NOW()-F954,"-")</f>
        <v>45983.542330439814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45983.542330439814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45983.542330439814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45983.542330439814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45983.542330439814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45983.542330439814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45983.542330439814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45983.542330439814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45983.542330439814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45983.542330439814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45983.542330439814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45983.542330439814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45983.542330439814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45983.542330439814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45983.542330439814</v>
      </c>
      <c r="H968" s="22"/>
      <c r="I968" s="19" t="str">
        <f>IFERROR(VLOOKUP(D968,DB!A:F,6,0),"")</f>
        <v/>
      </c>
      <c r="J968" s="18" t="str">
        <f>IFERROR(VLOOKUP(D968,DB!A:G,7,0),"")</f>
        <v/>
      </c>
      <c r="K968" s="45"/>
      <c r="L968" s="23" t="str">
        <f>IFERROR(VLOOKUP(D968,DB!A:I,9,0),"")</f>
        <v/>
      </c>
    </row>
  </sheetData>
  <dataValidations count="2">
    <dataValidation allowBlank="1" showInputMessage="1" showErrorMessage="1" sqref="E1" xr:uid="{5914219A-CB83-432D-936A-CC0CB6F3982A}"/>
    <dataValidation type="list" allowBlank="1" showInputMessage="1" showErrorMessage="1" sqref="E2:E9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1"/>
  <sheetViews>
    <sheetView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280.06161284721748</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37546</v>
      </c>
      <c r="E3" s="94" t="s">
        <v>39021</v>
      </c>
      <c r="F3" s="95">
        <v>45983.511886574073</v>
      </c>
      <c r="G3" s="96">
        <f t="shared" ref="G3:G11" ca="1" si="0">IFERROR(NOW()-F3,"")</f>
        <v>3.0443865740380716E-2</v>
      </c>
      <c r="H3" s="95">
        <v>45983.500081018516</v>
      </c>
      <c r="I3" s="113" t="str">
        <f>IFERROR(VLOOKUP(D3,DB!A:F,6,0),"")</f>
        <v>Generator-SG</v>
      </c>
      <c r="J3" s="113" t="str">
        <f>IFERROR(VLOOKUP(D3,DB!A:G,7,0),"")</f>
        <v>Dead</v>
      </c>
      <c r="K3" s="97" t="s">
        <v>39114</v>
      </c>
      <c r="L3" s="91" t="str">
        <f>IFERROR(VLOOKUP(D3,DB!A:I,9,0),"")</f>
        <v>Latis</v>
      </c>
    </row>
    <row r="4" spans="1:16" ht="15" customHeight="1">
      <c r="A4" s="113"/>
      <c r="B4" s="113" t="str">
        <f>IFERROR(VLOOKUP(D4,DB!A:K,11,0),"")</f>
        <v/>
      </c>
      <c r="C4" s="93"/>
      <c r="D4" s="91"/>
      <c r="E4" s="94"/>
      <c r="F4" s="95"/>
      <c r="G4" s="96">
        <f t="shared" ca="1" si="0"/>
        <v>45983.542330439814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45983.542330439814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45983.542330439814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45983.542330439814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45983.542330439814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45983.542330439814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45983.542330439814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45983.542330439814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75" ca="1" si="1">IFERROR(NOW()-F12,"")</f>
        <v>45983.542330439814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45983.542330439814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45983.542330439814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45983.542330439814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45983.542330439814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45983.542330439814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45983.542330439814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45983.542330439814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45983.542330439814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45983.542330439814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45983.542330439814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45983.542330439814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45983.542330439814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45983.542330439814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45983.542330439814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45983.542330439814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45983.542330439814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45983.542330439814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45983.542330439814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45983.542330439814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45983.542330439814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45983.542330439814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45983.542330439814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45983.542330439814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45983.542330439814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45983.542330439814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45983.542330439814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45983.542330439814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45983.542330439814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45983.542330439814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45983.542330439814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45983.542330439814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45983.542330439814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45983.542330439814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45983.542330439814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45983.542330439814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45983.542330439814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45983.542330439814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45983.542330439814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45983.542330439814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45983.542330439814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45983.542330439814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45983.542330439814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45983.542330439814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45983.542330439814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45983.542330439814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45983.542330439814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45983.542330439814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45983.542330439814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45983.542330439814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45983.542330439814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45983.542330439814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45983.542330439814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45983.542330439814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45983.542330439814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45983.542330439814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45983.542330439814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45983.542330439814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45983.542330439814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45983.542330439814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45983.542330439814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45983.542330439814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45983.542330439814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45983.542330439814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ref="G76:G139" ca="1" si="2">IFERROR(NOW()-F76,"")</f>
        <v>45983.542330439814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45983.542330439814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45983.542330439814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45983.542330439814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45983.542330439814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45983.542330439814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45983.542330439814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45983.542330439814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45983.542330439814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45983.542330439814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45983.542330439814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45983.542330439814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45983.542330439814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45983.542330439814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45983.542330439814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45983.542330439814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45983.542330439814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45983.542330439814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45983.542330439814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45983.542330439814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45983.542330439814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45983.542330439814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45983.542330439814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45983.542330439814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45983.542330439814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45983.542330439814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45983.542330439814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45983.542330439814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45983.542330439814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45983.542330439814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45983.542330439814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45983.542330439814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45983.542330439814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45983.542330439814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45983.542330439814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45983.542330439814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45983.542330439814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45983.542330439814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45983.542330439814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45983.542330439814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45983.542330439814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45983.542330439814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45983.542330439814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45983.542330439814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45983.542330439814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45983.542330439814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45983.542330439814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45983.542330439814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45983.542330439814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45983.542330439814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45983.542330439814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45983.542330439814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45983.542330439814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45983.542330439814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45983.542330439814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45983.542330439814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45983.542330439814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45983.542330439814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45983.542330439814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45983.542330439814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45983.542330439814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45983.542330439814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45983.542330439814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45983.542330439814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ref="G140:G203" ca="1" si="3">IFERROR(NOW()-F140,"")</f>
        <v>45983.542330439814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45983.542330439814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45983.542330439814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45983.542330439814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45983.542330439814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45983.542330439814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45983.542330439814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45983.542330439814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45983.542330439814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45983.542330439814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45983.542330439814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45983.542330439814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45983.542330439814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45983.542330439814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45983.542330439814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45983.542330439814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45983.542330439814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45983.542330439814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45983.542330439814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45983.542330439814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45983.542330439814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45983.542330439814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45983.542330439814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45983.542330439814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45983.542330439814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45983.542330439814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45983.542330439814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45983.542330439814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45983.542330439814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45983.542330439814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45983.542330439814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45983.542330439814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45983.542330439814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45983.542330439814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45983.542330439814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45983.542330439814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45983.542330439814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45983.542330439814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45983.542330439814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45983.542330439814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45983.542330439814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45983.542330439814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45983.542330439814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45983.542330439814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45983.542330439814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45983.542330439814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45983.542330439814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45983.542330439814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45983.542330439814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45983.542330439814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45983.542330439814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45983.542330439814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45983.542330439814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45983.542330439814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45983.542330439814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45983.542330439814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45983.542330439814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45983.542330439814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45983.542330439814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45983.542330439814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45983.542330439814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45983.542330439814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45983.542330439814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45983.542330439814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ref="G204:G267" ca="1" si="4">IFERROR(NOW()-F204,"")</f>
        <v>45983.542330439814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45983.542330439814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45983.542330439814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45983.542330439814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45983.542330439814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45983.542330439814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45983.542330439814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45983.542330439814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45983.542330439814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45983.542330439814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45983.542330439814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45983.542330439814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45983.542330439814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45983.542330439814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45983.542330439814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45983.542330439814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45983.542330439814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45983.542330439814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45983.542330439814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45983.542330439814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45983.542330439814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45983.542330439814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45983.542330439814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45983.542330439814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45983.542330439814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45983.542330439814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45983.542330439814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45983.542330439814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45983.542330439814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45983.542330439814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45983.542330439814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45983.542330439814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45983.542330439814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45983.542330439814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45983.542330439814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45983.542330439814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45983.542330439814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45983.542330439814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45983.542330439814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45983.542330439814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45983.542330439814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45983.542330439814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45983.542330439814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45983.542330439814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45983.542330439814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45983.542330439814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45983.542330439814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45983.542330439814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45983.542330439814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45983.542330439814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45983.542330439814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45983.542330439814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45983.542330439814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45983.542330439814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45983.542330439814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45983.542330439814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45983.542330439814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45983.542330439814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45983.542330439814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45983.542330439814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45983.542330439814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45983.542330439814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45983.542330439814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45983.542330439814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ref="G268:G331" ca="1" si="5">IFERROR(NOW()-F268,"")</f>
        <v>45983.542330439814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45983.542330439814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45983.542330439814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45983.542330439814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45983.542330439814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45983.542330439814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45983.542330439814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45983.542330439814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45983.542330439814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45983.542330439814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45983.542330439814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45983.542330439814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45983.542330439814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45983.542330439814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45983.542330439814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45983.542330439814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45983.542330439814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45983.542330439814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45983.542330439814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45983.542330439814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45983.542330439814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45983.542330439814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45983.542330439814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45983.542330439814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45983.542330439814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45983.542330439814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45983.542330439814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45983.542330439814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45983.542330439814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45983.542330439814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45983.542330439814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45983.542330439814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45983.542330439814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45983.542330439814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45983.542330439814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45983.542330439814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45983.542330439814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45983.542330439814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45983.542330439814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45983.542330439814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45983.542330439814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45983.542330439814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45983.542330439814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45983.542330439814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45983.542330439814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45983.542330439814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45983.542330439814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45983.542330439814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45983.542330439814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45983.542330439814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45983.542330439814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45983.542330439814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45983.542330439814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45983.542330439814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45983.542330439814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45983.542330439814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45983.542330439814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45983.542330439814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45983.542330439814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45983.542330439814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45983.542330439814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45983.542330439814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45983.542330439814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45983.542330439814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ref="G332:G395" ca="1" si="6">IFERROR(NOW()-F332,"")</f>
        <v>45983.542330439814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45983.542330439814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45983.542330439814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45983.542330439814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45983.542330439814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45983.542330439814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45983.542330439814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45983.542330439814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45983.542330439814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45983.542330439814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45983.542330439814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45983.542330439814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45983.542330439814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45983.542330439814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45983.542330439814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45983.542330439814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45983.542330439814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45983.542330439814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45983.542330439814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45983.542330439814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45983.542330439814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45983.542330439814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45983.542330439814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45983.542330439814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45983.542330439814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45983.542330439814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45983.542330439814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45983.542330439814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45983.542330439814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45983.542330439814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45983.542330439814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45983.542330439814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45983.542330439814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45983.542330439814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45983.542330439814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45983.542330439814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45983.542330439814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45983.542330439814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45983.542330439814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45983.542330439814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45983.542330439814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45983.542330439814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45983.542330439814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45983.542330439814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45983.542330439814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45983.542330439814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45983.542330439814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45983.542330439814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45983.542330439814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45983.542330439814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45983.542330439814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45983.542330439814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45983.542330439814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45983.542330439814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45983.542330439814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45983.542330439814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45983.542330439814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45983.542330439814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45983.542330439814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45983.542330439814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45983.542330439814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45983.542330439814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45983.542330439814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45983.542330439814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ref="G396:G441" ca="1" si="7">IFERROR(NOW()-F396,"")</f>
        <v>45983.542330439814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45983.542330439814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45983.542330439814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45983.542330439814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45983.542330439814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45983.542330439814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45983.542330439814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45983.542330439814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45983.542330439814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45983.542330439814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45983.542330439814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45983.542330439814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45983.542330439814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45983.542330439814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45983.542330439814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45983.542330439814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45983.542330439814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45983.542330439814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45983.542330439814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45983.542330439814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45983.542330439814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45983.542330439814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45983.542330439814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45983.542330439814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45983.542330439814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45983.542330439814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45983.542330439814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45983.542330439814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45983.542330439814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45983.542330439814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45983.542330439814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45983.542330439814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45983.542330439814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45983.542330439814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45983.542330439814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45983.542330439814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45983.542330439814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45983.542330439814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45983.542330439814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45983.542330439814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45983.542330439814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45983.542330439814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45983.542330439814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45983.542330439814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45983.542330439814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45983.542330439814</v>
      </c>
      <c r="H441" s="95"/>
      <c r="I441" s="113" t="str">
        <f>IFERROR(VLOOKUP(D441,DB!A:F,6,0),"")</f>
        <v/>
      </c>
      <c r="J441" s="113" t="str">
        <f>IFERROR(VLOOKUP(D441,DB!A:G,7,0),"")</f>
        <v/>
      </c>
      <c r="K441" s="97"/>
      <c r="L441" s="91" t="str">
        <f>IFERROR(VLOOKUP(D441,DB!A:I,9,0),"")</f>
        <v/>
      </c>
    </row>
  </sheetData>
  <dataValidations count="2">
    <dataValidation allowBlank="1" showInputMessage="1" showErrorMessage="1" sqref="E1" xr:uid="{A4F81451-56CC-4543-9497-104C4E44EE4B}"/>
    <dataValidation type="list" allowBlank="1" showInputMessage="1" showErrorMessage="1" sqref="E2:E4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4"/>
  <sheetViews>
    <sheetView tabSelected="1" topLeftCell="C1" workbookViewId="0">
      <selection activeCell="A8" sqref="A8:X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91.710270254625357</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39106</v>
      </c>
      <c r="F3" s="38">
        <v>45926.188877314817</v>
      </c>
      <c r="G3" s="108">
        <f t="shared" ref="G3" ca="1" si="0">IFERROR(NOW()-F3,"")</f>
        <v>57.353453124997031</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39106</v>
      </c>
      <c r="F4" s="110">
        <v>45948.661111111112</v>
      </c>
      <c r="G4" s="111">
        <f t="shared" ref="G4" ca="1" si="1">IFERROR(NOW()-F4,"")</f>
        <v>34.881219328701263</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6.0275268518525991</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2.1690318287000991</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32664</v>
      </c>
      <c r="E7" s="109" t="s">
        <v>39106</v>
      </c>
      <c r="F7" s="128">
        <v>45982.768553240741</v>
      </c>
      <c r="G7" s="111">
        <f ca="1">IFERROR(NOW()-F7,"")</f>
        <v>0.77377719907235587</v>
      </c>
      <c r="H7" s="128">
        <v>45982.753275462965</v>
      </c>
      <c r="I7" s="109" t="str">
        <f>IFERROR(VLOOKUP(D7,DB!A:F,6,0),"")</f>
        <v>SCECO</v>
      </c>
      <c r="J7" s="109" t="str">
        <f>IFERROR(VLOOKUP(D7,DB!A:G,7,0),"")</f>
        <v>Good</v>
      </c>
      <c r="K7" s="109" t="s">
        <v>39126</v>
      </c>
      <c r="L7" s="109" t="str">
        <f>IFERROR(VLOOKUP(D7,DB!A:I,9,0),"")</f>
        <v>Latis</v>
      </c>
    </row>
    <row r="8" spans="1:13">
      <c r="A8" s="109"/>
      <c r="B8" s="109" t="str">
        <f>IFERROR(VLOOKUP(D8,DB!A:K,11,0),"")</f>
        <v/>
      </c>
      <c r="C8" s="109"/>
      <c r="D8"/>
      <c r="E8" s="109"/>
      <c r="F8" s="109"/>
      <c r="G8" s="111">
        <f ca="1">IFERROR(NOW()-F8,"")</f>
        <v>45983.542330439814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45983.542330439814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45983.542330439814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45983.542330439814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45983.542330439814</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45983.542330439814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45983.542330439814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45983.542330439814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45983.542330439814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45983.542330439814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45983.542330439814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45983.542330439814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45983.542330439814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45983.542330439814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45983.542330439814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45983.542330439814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45983.542330439814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45983.542330439814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45983.542330439814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45983.542330439814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45983.542330439814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45983.542330439814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45983.542330439814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45983.542330439814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45983.542330439814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45983.542330439814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45983.542330439814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45983.542330439814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45983.542330439814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45983.542330439814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45983.542330439814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45983.542330439814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45983.542330439814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45983.542330439814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45983.542330439814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45983.542330439814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45983.542330439814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45983.542330439814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45983.542330439814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45983.542330439814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45983.542330439814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45983.542330439814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45983.542330439814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45983.542330439814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45983.542330439814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45983.542330439814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45983.542330439814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45983.542330439814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45983.542330439814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45983.542330439814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45983.542330439814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45983.542330439814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45983.542330439814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45983.542330439814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45983.542330439814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45983.542330439814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45983.542330439814</v>
      </c>
      <c r="H64" s="109"/>
      <c r="I64" s="109" t="str">
        <f>IFERROR(VLOOKUP(D64,DB!A:F,6,0),"")</f>
        <v/>
      </c>
      <c r="J64" s="109" t="str">
        <f>IFERROR(VLOOKUP(D64,DB!A:G,7,0),"")</f>
        <v/>
      </c>
      <c r="K64" s="109"/>
      <c r="L64" s="109" t="str">
        <f>IFERROR(VLOOKUP(D64,DB!A:I,9,0),"")</f>
        <v/>
      </c>
    </row>
    <row r="65" spans="1:12">
      <c r="A65" s="131"/>
      <c r="B65" s="131" t="str">
        <f>IFERROR(VLOOKUP(D65,DB!A:K,11,0),"")</f>
        <v/>
      </c>
      <c r="C65" s="131"/>
      <c r="D65" s="131"/>
      <c r="E65" s="131"/>
      <c r="F65" s="132"/>
      <c r="G65" s="111">
        <f ca="1">IFERROR(NOW()-F65,"")</f>
        <v>45983.542330439814</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45983.542330439814</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45983.542330439814</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45983.542330439814</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45983.542330439814</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45983.542330439814</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45983.542330439814</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45983.542330439814</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45983.542330439814</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45983.542330439814</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45983.542330439814</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45983.542330439814</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45983.542330439814</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45983.542330439814</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45983.542330439814</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45983.542330439814</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45983.542330439814</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45983.542330439814</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45983.542330439814</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45983.542330439814</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45983.542330439814</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45983.542330439814</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45983.542330439814</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45983.542330439814</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45983.542330439814</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45983.542330439814</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45983.542330439814</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45983.542330439814</v>
      </c>
      <c r="H92" s="132"/>
      <c r="I92" s="131" t="str">
        <f>IFERROR(VLOOKUP(D92,DB!A:F,6,0),"")</f>
        <v/>
      </c>
      <c r="J92" s="131" t="str">
        <f>IFERROR(VLOOKUP(D92,DB!A:G,7,0),"")</f>
        <v/>
      </c>
      <c r="K92" s="131"/>
      <c r="L92" s="131" t="str">
        <f>IFERROR(VLOOKUP(D92,DB!A:I,9,0),"")</f>
        <v/>
      </c>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
  <sheetViews>
    <sheetView workbookViewId="0">
      <selection activeCell="E2" sqref="E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ca="1">IFERROR(NOW()-F2,"-")</f>
        <v>45983.54233009259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ca="1">IFERROR(NOW()-F3,"-")</f>
        <v>45983.54233009259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ca="1">IFERROR(NOW()-F4,"-")</f>
        <v>45983.54233009259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ca="1">IFERROR(NOW()-F5,"-")</f>
        <v>45983.54233009259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ref="G6:G16" ca="1" si="0">IFERROR(NOW()-F6,"-")</f>
        <v>45983.542330439814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45983.542330439814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45983.542330439814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45983.542330439814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45983.542330439814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45983.542330439814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45983.542330439814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45983.542330439814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45983.542330439814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45983.542330439814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45983.542330439814</v>
      </c>
      <c r="H16" s="121"/>
      <c r="I16" s="119" t="str">
        <f>IFERROR(VLOOKUP(D16,DB!A:F,6,0),"")</f>
        <v/>
      </c>
      <c r="J16" s="119" t="str">
        <f>IFERROR(VLOOKUP(D16,DB!A:G,7,0),"")</f>
        <v/>
      </c>
      <c r="K16" s="122"/>
      <c r="L16" s="123" t="str">
        <f>IFERROR(VLOOKUP(D16,DB!A:I,9,0),"")</f>
        <v/>
      </c>
    </row>
  </sheetData>
  <dataValidations count="2">
    <dataValidation allowBlank="1" showInputMessage="1" showErrorMessage="1" sqref="E1" xr:uid="{9E1BC488-8814-4F8A-8DBE-742B3278AB71}"/>
    <dataValidation type="list" allowBlank="1" showInputMessage="1" showErrorMessage="1" sqref="E2:E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2025-11-22T10:02:59Z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